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TS\Forms - FAR\2024 Financial Statements\Web Info\LSU AM\"/>
    </mc:Choice>
  </mc:AlternateContent>
  <xr:revisionPtr revIDLastSave="0" documentId="13_ncr:1_{55AB3E99-D849-41A0-9C20-37CD6026B273}" xr6:coauthVersionLast="47" xr6:coauthVersionMax="47" xr10:uidLastSave="{00000000-0000-0000-0000-000000000000}"/>
  <bookViews>
    <workbookView xWindow="28680" yWindow="-120" windowWidth="29040" windowHeight="15840" xr2:uid="{6F5B4055-55A9-4FF6-BF06-9EFF68010C24}"/>
  </bookViews>
  <sheets>
    <sheet name="LSU-BR" sheetId="4" r:id="rId1"/>
  </sheets>
  <definedNames>
    <definedName name="_xlnm.Print_Area" localSheetId="0">'LSU-BR'!$A$2:$H$214</definedName>
    <definedName name="_xlnm.Print_Titles" localSheetId="0">'LSU-BR'!$2:$10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4" l="1"/>
  <c r="F25" i="4"/>
  <c r="D25" i="4"/>
  <c r="D26" i="4" s="1"/>
  <c r="H19" i="4"/>
  <c r="H23" i="4"/>
  <c r="H24" i="4"/>
  <c r="H17" i="4"/>
  <c r="H96" i="4"/>
  <c r="H131" i="4"/>
  <c r="H95" i="4"/>
  <c r="H143" i="4"/>
  <c r="H106" i="4"/>
  <c r="H124" i="4"/>
  <c r="H125" i="4"/>
  <c r="H153" i="4"/>
  <c r="D152" i="4"/>
  <c r="D165" i="4" s="1"/>
  <c r="H87" i="4"/>
  <c r="H155" i="4"/>
  <c r="B83" i="4"/>
  <c r="H83" i="4"/>
  <c r="H150" i="4"/>
  <c r="H204" i="4"/>
  <c r="H14" i="4"/>
  <c r="H15" i="4"/>
  <c r="H16" i="4"/>
  <c r="H18" i="4"/>
  <c r="H21" i="4"/>
  <c r="F146" i="4"/>
  <c r="D146" i="4"/>
  <c r="H73" i="4"/>
  <c r="H100" i="4"/>
  <c r="H115" i="4"/>
  <c r="H72" i="4"/>
  <c r="H160" i="4"/>
  <c r="B165" i="4"/>
  <c r="F165" i="4"/>
  <c r="H151" i="4"/>
  <c r="H180" i="4"/>
  <c r="H184" i="4"/>
  <c r="H105" i="4"/>
  <c r="H205" i="4"/>
  <c r="F26" i="4"/>
  <c r="D51" i="4"/>
  <c r="H60" i="4"/>
  <c r="H110" i="4"/>
  <c r="H13" i="4"/>
  <c r="H85" i="4"/>
  <c r="H145" i="4"/>
  <c r="H139" i="4"/>
  <c r="H138" i="4"/>
  <c r="H104" i="4"/>
  <c r="H101" i="4"/>
  <c r="H162" i="4"/>
  <c r="H158" i="4"/>
  <c r="H22" i="4"/>
  <c r="H127" i="4"/>
  <c r="H77" i="4"/>
  <c r="H135" i="4"/>
  <c r="H30" i="4"/>
  <c r="H31" i="4"/>
  <c r="H33" i="4"/>
  <c r="H34" i="4"/>
  <c r="H36" i="4"/>
  <c r="H37" i="4"/>
  <c r="H38" i="4"/>
  <c r="H39" i="4"/>
  <c r="H40" i="4"/>
  <c r="H41" i="4"/>
  <c r="H42" i="4"/>
  <c r="H43" i="4"/>
  <c r="H44" i="4"/>
  <c r="H45" i="4"/>
  <c r="H46" i="4"/>
  <c r="H48" i="4"/>
  <c r="H49" i="4"/>
  <c r="H50" i="4"/>
  <c r="B51" i="4"/>
  <c r="H55" i="4"/>
  <c r="H56" i="4"/>
  <c r="H57" i="4"/>
  <c r="H58" i="4"/>
  <c r="H59" i="4"/>
  <c r="H61" i="4"/>
  <c r="H62" i="4"/>
  <c r="H63" i="4"/>
  <c r="H64" i="4"/>
  <c r="H65" i="4"/>
  <c r="H66" i="4"/>
  <c r="H67" i="4"/>
  <c r="H68" i="4"/>
  <c r="H69" i="4"/>
  <c r="H70" i="4"/>
  <c r="H71" i="4"/>
  <c r="H74" i="4"/>
  <c r="H75" i="4"/>
  <c r="H76" i="4"/>
  <c r="H78" i="4"/>
  <c r="H79" i="4"/>
  <c r="H80" i="4"/>
  <c r="H81" i="4"/>
  <c r="H82" i="4"/>
  <c r="H86" i="4"/>
  <c r="H88" i="4"/>
  <c r="H89" i="4"/>
  <c r="H90" i="4"/>
  <c r="H91" i="4"/>
  <c r="H92" i="4"/>
  <c r="H93" i="4"/>
  <c r="H94" i="4"/>
  <c r="H97" i="4"/>
  <c r="H98" i="4"/>
  <c r="H99" i="4"/>
  <c r="H102" i="4"/>
  <c r="H107" i="4"/>
  <c r="H109" i="4"/>
  <c r="H112" i="4"/>
  <c r="H113" i="4"/>
  <c r="H114" i="4"/>
  <c r="H116" i="4"/>
  <c r="H117" i="4"/>
  <c r="H118" i="4"/>
  <c r="H119" i="4"/>
  <c r="H120" i="4"/>
  <c r="H121" i="4"/>
  <c r="H122" i="4"/>
  <c r="H126" i="4"/>
  <c r="H128" i="4"/>
  <c r="H129" i="4"/>
  <c r="H132" i="4"/>
  <c r="H133" i="4"/>
  <c r="H134" i="4"/>
  <c r="H137" i="4"/>
  <c r="H140" i="4"/>
  <c r="H141" i="4"/>
  <c r="H142" i="4"/>
  <c r="H144" i="4"/>
  <c r="H154" i="4"/>
  <c r="H156" i="4"/>
  <c r="H157" i="4"/>
  <c r="H159" i="4"/>
  <c r="H161" i="4"/>
  <c r="H163" i="4"/>
  <c r="H164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1" i="4"/>
  <c r="H182" i="4"/>
  <c r="H183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B200" i="4"/>
  <c r="D200" i="4"/>
  <c r="H203" i="4"/>
  <c r="H206" i="4"/>
  <c r="H207" i="4"/>
  <c r="H208" i="4"/>
  <c r="H209" i="4"/>
  <c r="H210" i="4"/>
  <c r="B211" i="4"/>
  <c r="D211" i="4"/>
  <c r="F211" i="4"/>
  <c r="F51" i="4"/>
  <c r="F200" i="4"/>
  <c r="H53" i="4"/>
  <c r="H35" i="4"/>
  <c r="H84" i="4"/>
  <c r="B146" i="4"/>
  <c r="H25" i="4"/>
  <c r="D147" i="4" l="1"/>
  <c r="B147" i="4"/>
  <c r="H152" i="4"/>
  <c r="H165" i="4" s="1"/>
  <c r="H211" i="4"/>
  <c r="F147" i="4"/>
  <c r="F213" i="4" s="1"/>
  <c r="H51" i="4"/>
  <c r="H26" i="4"/>
  <c r="H200" i="4"/>
  <c r="D213" i="4"/>
  <c r="B213" i="4"/>
  <c r="H146" i="4"/>
  <c r="H147" i="4" l="1"/>
  <c r="H213" i="4" s="1"/>
</calcChain>
</file>

<file path=xl/sharedStrings.xml><?xml version="1.0" encoding="utf-8"?>
<sst xmlns="http://schemas.openxmlformats.org/spreadsheetml/2006/main" count="207" uniqueCount="200">
  <si>
    <t>Allocations</t>
  </si>
  <si>
    <t>Expenditures</t>
  </si>
  <si>
    <t xml:space="preserve"> </t>
  </si>
  <si>
    <t xml:space="preserve"> State of Louisiana:</t>
  </si>
  <si>
    <t xml:space="preserve">   Facility Planning and Control -</t>
  </si>
  <si>
    <t xml:space="preserve"> Transfers from Other Funds:</t>
  </si>
  <si>
    <t xml:space="preserve">   Unrestricted -</t>
  </si>
  <si>
    <t xml:space="preserve">     Assembly center facility maintenance</t>
  </si>
  <si>
    <t xml:space="preserve">   Restricted -</t>
  </si>
  <si>
    <t xml:space="preserve">     Athletic department --</t>
  </si>
  <si>
    <t xml:space="preserve">       Renovations</t>
  </si>
  <si>
    <t xml:space="preserve">       Assembly center improvements</t>
  </si>
  <si>
    <t xml:space="preserve">       Field house improvements</t>
  </si>
  <si>
    <t xml:space="preserve">       Natatorium renovations</t>
  </si>
  <si>
    <t xml:space="preserve">     Campus wide ada accessibility compliance</t>
  </si>
  <si>
    <t xml:space="preserve">     Emergency repairs</t>
  </si>
  <si>
    <t xml:space="preserve">     Residential life --</t>
  </si>
  <si>
    <t xml:space="preserve">       Tiger stadium renovations</t>
  </si>
  <si>
    <t xml:space="preserve">       Track renovation projects</t>
  </si>
  <si>
    <t xml:space="preserve">       Faculty club renovations</t>
  </si>
  <si>
    <t xml:space="preserve">       Broussard hall</t>
  </si>
  <si>
    <t xml:space="preserve">     Steam system repairs</t>
  </si>
  <si>
    <t xml:space="preserve">       Equipment and furnishings</t>
  </si>
  <si>
    <t xml:space="preserve">       Interior renovations</t>
  </si>
  <si>
    <t xml:space="preserve">     University recreation --</t>
  </si>
  <si>
    <t xml:space="preserve">       Technology initiative</t>
  </si>
  <si>
    <t xml:space="preserve"> Other Sources:</t>
  </si>
  <si>
    <t xml:space="preserve">           Total</t>
  </si>
  <si>
    <t xml:space="preserve">         Total other sources</t>
  </si>
  <si>
    <t xml:space="preserve">       Memorial oak grove</t>
  </si>
  <si>
    <t xml:space="preserve">     Equipment reserves --</t>
  </si>
  <si>
    <t xml:space="preserve">         Total unrestricted</t>
  </si>
  <si>
    <t xml:space="preserve">         Total restricted</t>
  </si>
  <si>
    <t xml:space="preserve">           Total transfers from other funds</t>
  </si>
  <si>
    <t xml:space="preserve">       Mechanical engineering machine shop </t>
  </si>
  <si>
    <t xml:space="preserve">       Nuclear magnetic resonance service center </t>
  </si>
  <si>
    <t xml:space="preserve">       SC&amp;E field support service center </t>
  </si>
  <si>
    <t xml:space="preserve">       Telecommunications network </t>
  </si>
  <si>
    <t xml:space="preserve">       Telecommunications telephone switch </t>
  </si>
  <si>
    <t xml:space="preserve">       WBIAS service center </t>
  </si>
  <si>
    <t xml:space="preserve">     Frey building service equipment upgrades</t>
  </si>
  <si>
    <t xml:space="preserve">      Miscellaneous parking lot repairs and improvements</t>
  </si>
  <si>
    <t xml:space="preserve"> Deposits - Facility Planning and Control:</t>
  </si>
  <si>
    <t xml:space="preserve">         Total deposits - Facility Planning and Control</t>
  </si>
  <si>
    <t xml:space="preserve">       PBS histopathology lab service center</t>
  </si>
  <si>
    <t xml:space="preserve">       Physics shop service center</t>
  </si>
  <si>
    <t xml:space="preserve">     Union --</t>
  </si>
  <si>
    <t xml:space="preserve">       Various hall equipment, furniture and renovations</t>
  </si>
  <si>
    <t xml:space="preserve">     Capital outlay projects</t>
  </si>
  <si>
    <t xml:space="preserve">     Tiger stadium repairs</t>
  </si>
  <si>
    <t xml:space="preserve">       Gene probes and expression lab service center</t>
  </si>
  <si>
    <t xml:space="preserve">     Facility services computer equipment and software</t>
  </si>
  <si>
    <t xml:space="preserve">       Pentagon halls  </t>
  </si>
  <si>
    <t xml:space="preserve">     Thomas Boyd hall renovations</t>
  </si>
  <si>
    <t xml:space="preserve">     Business education complex</t>
  </si>
  <si>
    <t>ANALYSIS E</t>
  </si>
  <si>
    <t>Analysis of Changes In Unexpended Plant Fund Balances</t>
  </si>
  <si>
    <t xml:space="preserve">     University Auxiliary Services --</t>
  </si>
  <si>
    <t xml:space="preserve">     Hatcher hall renovations</t>
  </si>
  <si>
    <t xml:space="preserve">       Tiger card office renovations</t>
  </si>
  <si>
    <t xml:space="preserve">       The Five dining hall renovations</t>
  </si>
  <si>
    <t xml:space="preserve">       Maintenance and risk reserve</t>
  </si>
  <si>
    <t xml:space="preserve">     Child care center reserve</t>
  </si>
  <si>
    <t xml:space="preserve">     Lifecycle replacements and improvements</t>
  </si>
  <si>
    <t xml:space="preserve">     Enterprise resource planning project</t>
  </si>
  <si>
    <t xml:space="preserve">     Child care center</t>
  </si>
  <si>
    <t xml:space="preserve">     Laboratory school </t>
  </si>
  <si>
    <t xml:space="preserve">     Student health center</t>
  </si>
  <si>
    <t xml:space="preserve">       Tiger lair renovations</t>
  </si>
  <si>
    <t xml:space="preserve">     Parking, traffic, and transportation --</t>
  </si>
  <si>
    <t xml:space="preserve">       Cypress hall</t>
  </si>
  <si>
    <t xml:space="preserve">     High performance computing infrastructure</t>
  </si>
  <si>
    <t xml:space="preserve">       Exterior renovations</t>
  </si>
  <si>
    <t xml:space="preserve">       Vehicles</t>
  </si>
  <si>
    <t xml:space="preserve">     NCAM reserve</t>
  </si>
  <si>
    <t xml:space="preserve">     Campus relocation</t>
  </si>
  <si>
    <t xml:space="preserve">     Property insurance reserve</t>
  </si>
  <si>
    <t xml:space="preserve">     Worker's compensation reserve</t>
  </si>
  <si>
    <t xml:space="preserve">       Coastal studies institute field and lab service center</t>
  </si>
  <si>
    <t xml:space="preserve">       SEC Network</t>
  </si>
  <si>
    <t xml:space="preserve">     Campus enhancements</t>
  </si>
  <si>
    <t xml:space="preserve">       Shared instrument facility</t>
  </si>
  <si>
    <t xml:space="preserve"> Maintenance Reserves:</t>
  </si>
  <si>
    <t xml:space="preserve">     Alex box</t>
  </si>
  <si>
    <t xml:space="preserve">     Basketball practice facility</t>
  </si>
  <si>
    <t xml:space="preserve">     Bernie Moore track stadium</t>
  </si>
  <si>
    <t xml:space="preserve">     Blake hall</t>
  </si>
  <si>
    <t xml:space="preserve">     East Laville</t>
  </si>
  <si>
    <t xml:space="preserve">     Lab School elementary wing</t>
  </si>
  <si>
    <t xml:space="preserve">     Residential college</t>
  </si>
  <si>
    <t xml:space="preserve">     Restricted streets</t>
  </si>
  <si>
    <t xml:space="preserve">     Rural life museum visitor center</t>
  </si>
  <si>
    <t xml:space="preserve">     South stadium parking lot</t>
  </si>
  <si>
    <t xml:space="preserve">     Tiger band hall</t>
  </si>
  <si>
    <t xml:space="preserve">     Tiger gift center</t>
  </si>
  <si>
    <t xml:space="preserve">     Tiger park</t>
  </si>
  <si>
    <t xml:space="preserve">     Union</t>
  </si>
  <si>
    <t xml:space="preserve">     University recreation </t>
  </si>
  <si>
    <t xml:space="preserve">     University recreation fields</t>
  </si>
  <si>
    <t xml:space="preserve">     West campus apartments</t>
  </si>
  <si>
    <t xml:space="preserve">     West Laville</t>
  </si>
  <si>
    <t xml:space="preserve">     X174 parking lot</t>
  </si>
  <si>
    <t xml:space="preserve">     624 parking lot</t>
  </si>
  <si>
    <t xml:space="preserve">         Total maintenance reserves</t>
  </si>
  <si>
    <t xml:space="preserve">     Golf course improvements</t>
  </si>
  <si>
    <t xml:space="preserve">     Hilltop arboretum</t>
  </si>
  <si>
    <t xml:space="preserve">       Total State Facility Planning and Control</t>
  </si>
  <si>
    <t xml:space="preserve">       Infrastructure as a service and storage</t>
  </si>
  <si>
    <t xml:space="preserve">     University expansion</t>
  </si>
  <si>
    <t xml:space="preserve">     Annie Boyd hall</t>
  </si>
  <si>
    <t xml:space="preserve">     Easy streets</t>
  </si>
  <si>
    <t xml:space="preserve">     Parking garage</t>
  </si>
  <si>
    <t xml:space="preserve">     Band hall fencing</t>
  </si>
  <si>
    <t xml:space="preserve">       West campus apartments</t>
  </si>
  <si>
    <t xml:space="preserve">     Dalrymple drive gateway signage</t>
  </si>
  <si>
    <t xml:space="preserve">     Health plan benefit administration system</t>
  </si>
  <si>
    <t xml:space="preserve">     JCI settlement</t>
  </si>
  <si>
    <t xml:space="preserve">     Maddox field house</t>
  </si>
  <si>
    <t xml:space="preserve">       Alex Box stadium</t>
  </si>
  <si>
    <t xml:space="preserve">       Football practice field</t>
  </si>
  <si>
    <t xml:space="preserve">       Volleyball locker room</t>
  </si>
  <si>
    <t xml:space="preserve">     Tiger stadium field</t>
  </si>
  <si>
    <t xml:space="preserve">     Cypress hall</t>
  </si>
  <si>
    <t xml:space="preserve">       Energy law renovation</t>
  </si>
  <si>
    <t xml:space="preserve">     Casualty insurance reserve</t>
  </si>
  <si>
    <t xml:space="preserve">     Civil reconstruction of storm system - Atkinson</t>
  </si>
  <si>
    <t xml:space="preserve">       Division of laboratory animal medicine farm operations</t>
  </si>
  <si>
    <t xml:space="preserve">       Satellite facility</t>
  </si>
  <si>
    <t xml:space="preserve">       Soccer stadium</t>
  </si>
  <si>
    <t xml:space="preserve">     PERTT lab</t>
  </si>
  <si>
    <t xml:space="preserve">     Design building</t>
  </si>
  <si>
    <t xml:space="preserve">     Olinde career center</t>
  </si>
  <si>
    <t xml:space="preserve">     Choppin hall </t>
  </si>
  <si>
    <t xml:space="preserve">     Energy, coast and environment building</t>
  </si>
  <si>
    <t xml:space="preserve">       Division of laboratory animal medicine </t>
  </si>
  <si>
    <t xml:space="preserve">     Allison overhaul and upgrade</t>
  </si>
  <si>
    <t xml:space="preserve">     Nicholson hall roof replacement</t>
  </si>
  <si>
    <t xml:space="preserve">     Patrick F. Taylor construction and equipment</t>
  </si>
  <si>
    <t xml:space="preserve">     InfoEd enterprise research administration software</t>
  </si>
  <si>
    <t xml:space="preserve">     Science building</t>
  </si>
  <si>
    <t xml:space="preserve">     Beach volleyball</t>
  </si>
  <si>
    <t xml:space="preserve">     University administration building</t>
  </si>
  <si>
    <t xml:space="preserve">     Food science building</t>
  </si>
  <si>
    <t xml:space="preserve">     Economic development district project</t>
  </si>
  <si>
    <t xml:space="preserve">     Louisiana emerging technology center</t>
  </si>
  <si>
    <t xml:space="preserve">       Facility updates</t>
  </si>
  <si>
    <t xml:space="preserve">     Old engineering shop update for Art</t>
  </si>
  <si>
    <t xml:space="preserve">     Veterinary school furniture, fixtures, and equipment</t>
  </si>
  <si>
    <t xml:space="preserve">      Permanent building renovation</t>
  </si>
  <si>
    <t xml:space="preserve">       Renovations and class technology</t>
  </si>
  <si>
    <t xml:space="preserve">     Frey building uninterrupted power supply</t>
  </si>
  <si>
    <t xml:space="preserve">     University lakes project</t>
  </si>
  <si>
    <t xml:space="preserve">       East campus apartments</t>
  </si>
  <si>
    <t xml:space="preserve">     Coates hall - abatement</t>
  </si>
  <si>
    <t xml:space="preserve">     H.P. Long fieldhouse</t>
  </si>
  <si>
    <t xml:space="preserve">     Huey P. Long fieldhouse furniture</t>
  </si>
  <si>
    <t xml:space="preserve">     UMI closing support</t>
  </si>
  <si>
    <t xml:space="preserve">     Information technology upgrades</t>
  </si>
  <si>
    <t xml:space="preserve">     Harry B. Nelson memorial renovation</t>
  </si>
  <si>
    <t xml:space="preserve">      LPR vehicle implementation</t>
  </si>
  <si>
    <t xml:space="preserve">     Student media technology upgrade and renovation</t>
  </si>
  <si>
    <t xml:space="preserve">       Program development and training</t>
  </si>
  <si>
    <t xml:space="preserve">     Vision proposal </t>
  </si>
  <si>
    <t xml:space="preserve">     Emergency operations center </t>
  </si>
  <si>
    <t xml:space="preserve">     Equipment replacement</t>
  </si>
  <si>
    <t xml:space="preserve">     Veterinary medicine </t>
  </si>
  <si>
    <t xml:space="preserve">     Science building (new)</t>
  </si>
  <si>
    <t xml:space="preserve">     Parking garage % for arts</t>
  </si>
  <si>
    <t xml:space="preserve">     Paul M. Hebert Law Center --</t>
  </si>
  <si>
    <t xml:space="preserve">     Parking guidance system</t>
  </si>
  <si>
    <t xml:space="preserve">     Landscaping services lot 108</t>
  </si>
  <si>
    <t xml:space="preserve">     Business Education Complex</t>
  </si>
  <si>
    <t xml:space="preserve">     Testing center equipment</t>
  </si>
  <si>
    <t xml:space="preserve">     Campus wide road repair</t>
  </si>
  <si>
    <t xml:space="preserve">     Campus wide safety projects</t>
  </si>
  <si>
    <t xml:space="preserve">       Edward Gay apartments</t>
  </si>
  <si>
    <t xml:space="preserve">     Louisiana transportation research center</t>
  </si>
  <si>
    <t xml:space="preserve">     Innovation Park roadway</t>
  </si>
  <si>
    <t xml:space="preserve">     Library (new)</t>
  </si>
  <si>
    <t>For the year ended June 30, 2024</t>
  </si>
  <si>
    <t xml:space="preserve">     Evangeline hall</t>
  </si>
  <si>
    <t xml:space="preserve">     New greek house</t>
  </si>
  <si>
    <t xml:space="preserve">     Board of Regents campus safety funds</t>
  </si>
  <si>
    <t xml:space="preserve">     Enhancing the core projects</t>
  </si>
  <si>
    <t xml:space="preserve">     Firing range classroom renovation</t>
  </si>
  <si>
    <t xml:space="preserve">     Chartwells initiatives</t>
  </si>
  <si>
    <t xml:space="preserve">       Chiller replacement</t>
  </si>
  <si>
    <t xml:space="preserve">       Boiler system</t>
  </si>
  <si>
    <t xml:space="preserve">      Parking studies and analysis</t>
  </si>
  <si>
    <t xml:space="preserve">     Veterinary Medicine renovations</t>
  </si>
  <si>
    <t xml:space="preserve">     Institutional initiatives</t>
  </si>
  <si>
    <t xml:space="preserve">       Boiler replacement - 459 and the Five</t>
  </si>
  <si>
    <t xml:space="preserve">     Student government initiatives</t>
  </si>
  <si>
    <t xml:space="preserve">     Interdisciplinary science building</t>
  </si>
  <si>
    <t xml:space="preserve">     Laville honors college % for arts</t>
  </si>
  <si>
    <t xml:space="preserve">     University recreation</t>
  </si>
  <si>
    <t xml:space="preserve">     Athletic facility enhancements</t>
  </si>
  <si>
    <t xml:space="preserve">     Campus wide safety</t>
  </si>
  <si>
    <t xml:space="preserve">     Military and security sciences renovation</t>
  </si>
  <si>
    <t xml:space="preserve">     Utility modernization initiative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</si>
</sst>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11"/>
      <color rgb="FF461D7C"/>
      <name val="Calibri"/>
      <family val="2"/>
      <scheme val="minor"/>
    </font>
    <font>
      <b/>
      <sz val="9"/>
      <color rgb="FF461D7C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461D7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4" fillId="0" borderId="0" xfId="2" applyNumberFormat="1" applyFont="1" applyAlignment="1" applyProtection="1">
      <alignment vertical="center"/>
    </xf>
    <xf numFmtId="0" fontId="5" fillId="0" borderId="0" xfId="0" applyFont="1"/>
    <xf numFmtId="43" fontId="6" fillId="0" borderId="0" xfId="1" applyFont="1" applyFill="1"/>
    <xf numFmtId="0" fontId="6" fillId="0" borderId="0" xfId="0" applyFont="1"/>
    <xf numFmtId="164" fontId="7" fillId="0" borderId="0" xfId="2" applyNumberFormat="1" applyFont="1" applyFill="1" applyBorder="1" applyAlignment="1" applyProtection="1">
      <alignment vertical="center"/>
    </xf>
    <xf numFmtId="0" fontId="8" fillId="0" borderId="0" xfId="0" applyFont="1"/>
    <xf numFmtId="164" fontId="9" fillId="0" borderId="0" xfId="2" applyNumberFormat="1" applyFont="1" applyFill="1" applyBorder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166" fontId="5" fillId="0" borderId="1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Alignment="1" applyProtection="1">
      <alignment horizontal="center" vertical="center"/>
    </xf>
    <xf numFmtId="165" fontId="5" fillId="0" borderId="0" xfId="3" applyNumberFormat="1" applyFont="1" applyFill="1" applyAlignment="1" applyProtection="1">
      <alignment vertical="center"/>
    </xf>
    <xf numFmtId="164" fontId="5" fillId="0" borderId="2" xfId="1" applyNumberFormat="1" applyFont="1" applyFill="1" applyBorder="1" applyAlignment="1" applyProtection="1">
      <alignment vertical="center"/>
    </xf>
    <xf numFmtId="164" fontId="5" fillId="0" borderId="3" xfId="1" applyNumberFormat="1" applyFont="1" applyFill="1" applyBorder="1" applyAlignment="1" applyProtection="1">
      <alignment vertical="center"/>
    </xf>
    <xf numFmtId="164" fontId="5" fillId="0" borderId="3" xfId="3" applyNumberFormat="1" applyFont="1" applyFill="1" applyBorder="1" applyAlignment="1" applyProtection="1">
      <alignment vertical="center"/>
    </xf>
    <xf numFmtId="37" fontId="5" fillId="0" borderId="3" xfId="3" applyNumberFormat="1" applyFont="1" applyFill="1" applyBorder="1" applyAlignment="1" applyProtection="1">
      <alignment vertical="center"/>
    </xf>
    <xf numFmtId="43" fontId="6" fillId="0" borderId="0" xfId="1" applyFont="1" applyFill="1" applyBorder="1" applyAlignment="1" applyProtection="1">
      <alignment vertical="center"/>
    </xf>
    <xf numFmtId="165" fontId="5" fillId="0" borderId="4" xfId="3" applyNumberFormat="1" applyFont="1" applyFill="1" applyBorder="1" applyAlignment="1" applyProtection="1">
      <alignment vertical="center"/>
    </xf>
    <xf numFmtId="164" fontId="10" fillId="0" borderId="0" xfId="1" applyNumberFormat="1" applyFont="1" applyFill="1" applyAlignment="1" applyProtection="1">
      <alignment vertical="center"/>
    </xf>
    <xf numFmtId="164" fontId="10" fillId="0" borderId="0" xfId="1" applyNumberFormat="1" applyFont="1" applyFill="1" applyAlignment="1" applyProtection="1">
      <alignment horizontal="right" vertical="center"/>
    </xf>
    <xf numFmtId="165" fontId="5" fillId="0" borderId="0" xfId="1" applyNumberFormat="1" applyFont="1" applyFill="1" applyAlignment="1" applyProtection="1">
      <alignment vertical="center"/>
    </xf>
    <xf numFmtId="43" fontId="6" fillId="0" borderId="0" xfId="1" applyFont="1" applyFill="1" applyAlignment="1">
      <alignment horizontal="center"/>
    </xf>
    <xf numFmtId="49" fontId="6" fillId="0" borderId="0" xfId="0" applyNumberFormat="1" applyFont="1"/>
    <xf numFmtId="164" fontId="11" fillId="0" borderId="0" xfId="2" applyNumberFormat="1" applyFont="1" applyFill="1" applyBorder="1" applyAlignment="1" applyProtection="1">
      <alignment horizontal="center" vertical="center"/>
    </xf>
    <xf numFmtId="164" fontId="11" fillId="0" borderId="0" xfId="2" applyNumberFormat="1" applyFont="1" applyFill="1" applyBorder="1" applyAlignment="1" applyProtection="1">
      <alignment horizontal="center" vertical="center"/>
    </xf>
    <xf numFmtId="164" fontId="4" fillId="0" borderId="0" xfId="2" applyNumberFormat="1" applyFont="1" applyAlignment="1" applyProtection="1">
      <alignment horizontal="center" vertical="center"/>
    </xf>
  </cellXfs>
  <cellStyles count="4">
    <cellStyle name="Comma" xfId="1" builtinId="3"/>
    <cellStyle name="Comma 2" xfId="2" xr:uid="{0CFCD4AB-42B5-4BF2-A238-EBAD85FA1AC9}"/>
    <cellStyle name="Currency" xfId="3" builtinId="4"/>
    <cellStyle name="Normal" xfId="0" builtinId="0"/>
  </cellStyles>
  <dxfs count="1">
    <dxf>
      <fill>
        <patternFill>
          <bgColor rgb="FFF5ECF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2</xdr:row>
      <xdr:rowOff>28575</xdr:rowOff>
    </xdr:from>
    <xdr:to>
      <xdr:col>0</xdr:col>
      <xdr:colOff>2066925</xdr:colOff>
      <xdr:row>6</xdr:row>
      <xdr:rowOff>47625</xdr:rowOff>
    </xdr:to>
    <xdr:pic>
      <xdr:nvPicPr>
        <xdr:cNvPr id="1642" name="Picture 2" descr="LSU logo">
          <a:extLst>
            <a:ext uri="{FF2B5EF4-FFF2-40B4-BE49-F238E27FC236}">
              <a16:creationId xmlns:a16="http://schemas.microsoft.com/office/drawing/2014/main" id="{456CE5EC-A7E5-F9B8-5EE0-C3687CA1D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19100"/>
          <a:ext cx="17049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0969-5818-48E0-80C9-429ADCBACB67}">
  <sheetPr>
    <pageSetUpPr fitToPage="1"/>
  </sheetPr>
  <dimension ref="A2:P230"/>
  <sheetViews>
    <sheetView tabSelected="1" zoomScale="110" zoomScaleNormal="110" zoomScaleSheetLayoutView="100" workbookViewId="0">
      <selection activeCell="J7" sqref="J7"/>
    </sheetView>
  </sheetViews>
  <sheetFormatPr defaultRowHeight="12.75" x14ac:dyDescent="0.2"/>
  <cols>
    <col min="1" max="1" width="46.42578125" style="2" bestFit="1" customWidth="1"/>
    <col min="2" max="2" width="13.7109375" style="2" customWidth="1"/>
    <col min="3" max="3" width="2.85546875" style="2" customWidth="1"/>
    <col min="4" max="4" width="13.7109375" style="2" customWidth="1"/>
    <col min="5" max="5" width="2.85546875" style="2" customWidth="1"/>
    <col min="6" max="6" width="13.7109375" style="2" customWidth="1"/>
    <col min="7" max="7" width="2.85546875" style="2" customWidth="1"/>
    <col min="8" max="8" width="13.7109375" style="2" customWidth="1"/>
    <col min="9" max="9" width="2.28515625" style="2" customWidth="1"/>
    <col min="10" max="10" width="11.28515625" style="4" bestFit="1" customWidth="1"/>
    <col min="11" max="13" width="9.5703125" style="2" bestFit="1" customWidth="1"/>
    <col min="14" max="14" width="10.85546875" style="2" bestFit="1" customWidth="1"/>
    <col min="15" max="16384" width="9.140625" style="2"/>
  </cols>
  <sheetData>
    <row r="2" spans="1:8" ht="18" customHeight="1" x14ac:dyDescent="0.2">
      <c r="A2" s="1"/>
    </row>
    <row r="3" spans="1:8" ht="15.75" x14ac:dyDescent="0.2">
      <c r="A3" s="27"/>
      <c r="B3" s="26" t="s">
        <v>55</v>
      </c>
      <c r="C3" s="26"/>
      <c r="D3" s="26"/>
      <c r="E3" s="26"/>
      <c r="F3" s="26"/>
      <c r="G3" s="26"/>
      <c r="H3" s="26"/>
    </row>
    <row r="4" spans="1:8" ht="8.25" customHeight="1" x14ac:dyDescent="0.25">
      <c r="A4" s="27"/>
      <c r="B4" s="5"/>
      <c r="C4" s="26"/>
      <c r="D4" s="26"/>
      <c r="E4" s="26"/>
      <c r="F4" s="26"/>
      <c r="G4" s="26"/>
      <c r="H4" s="6"/>
    </row>
    <row r="5" spans="1:8" ht="15.75" x14ac:dyDescent="0.2">
      <c r="A5" s="27"/>
      <c r="C5" s="25"/>
      <c r="D5" s="25"/>
      <c r="E5" s="25" t="s">
        <v>56</v>
      </c>
      <c r="F5" s="25"/>
      <c r="G5" s="25"/>
      <c r="H5" s="25"/>
    </row>
    <row r="6" spans="1:8" ht="15.75" x14ac:dyDescent="0.2">
      <c r="A6" s="27"/>
      <c r="C6" s="25"/>
      <c r="D6" s="25"/>
      <c r="E6" s="25" t="s">
        <v>179</v>
      </c>
      <c r="F6" s="25"/>
      <c r="G6" s="25"/>
      <c r="H6" s="25"/>
    </row>
    <row r="7" spans="1:8" ht="16.5" customHeight="1" x14ac:dyDescent="0.2">
      <c r="A7" s="1"/>
      <c r="B7" s="7"/>
      <c r="C7" s="7"/>
      <c r="D7" s="7"/>
      <c r="E7" s="7"/>
      <c r="F7" s="7"/>
      <c r="G7" s="7"/>
    </row>
    <row r="8" spans="1:8" ht="15" customHeight="1" x14ac:dyDescent="0.2">
      <c r="A8" s="1"/>
      <c r="B8" s="7"/>
      <c r="C8" s="7"/>
      <c r="D8" s="7"/>
      <c r="E8" s="7"/>
      <c r="F8" s="7"/>
      <c r="G8" s="7"/>
    </row>
    <row r="9" spans="1:8" x14ac:dyDescent="0.2">
      <c r="A9" s="8"/>
      <c r="B9" s="9">
        <v>45108</v>
      </c>
      <c r="C9" s="10"/>
      <c r="D9" s="11" t="s">
        <v>0</v>
      </c>
      <c r="E9" s="10"/>
      <c r="F9" s="11" t="s">
        <v>1</v>
      </c>
      <c r="G9" s="10"/>
      <c r="H9" s="9">
        <v>45473</v>
      </c>
    </row>
    <row r="10" spans="1:8" ht="4.5" customHeight="1" x14ac:dyDescent="0.2">
      <c r="A10" s="8"/>
      <c r="B10" s="12"/>
      <c r="C10" s="8"/>
      <c r="D10" s="12"/>
      <c r="E10" s="8"/>
      <c r="F10" s="12"/>
      <c r="G10" s="8"/>
      <c r="H10" s="12"/>
    </row>
    <row r="11" spans="1:8" x14ac:dyDescent="0.2">
      <c r="A11" s="8" t="s">
        <v>3</v>
      </c>
      <c r="B11" s="8"/>
      <c r="C11" s="8"/>
      <c r="D11" s="8"/>
      <c r="E11" s="8"/>
      <c r="F11" s="8"/>
      <c r="G11" s="8"/>
      <c r="H11" s="8"/>
    </row>
    <row r="12" spans="1:8" x14ac:dyDescent="0.2">
      <c r="A12" s="8" t="s">
        <v>4</v>
      </c>
      <c r="B12" s="8"/>
      <c r="C12" s="8"/>
      <c r="D12" s="8"/>
      <c r="E12" s="8"/>
      <c r="F12" s="8"/>
      <c r="G12" s="8"/>
      <c r="H12" s="8"/>
    </row>
    <row r="13" spans="1:8" x14ac:dyDescent="0.2">
      <c r="A13" s="8" t="s">
        <v>196</v>
      </c>
      <c r="B13" s="13">
        <v>0</v>
      </c>
      <c r="C13" s="22"/>
      <c r="D13" s="13">
        <v>219945</v>
      </c>
      <c r="E13" s="22"/>
      <c r="F13" s="13">
        <v>219945</v>
      </c>
      <c r="G13" s="22"/>
      <c r="H13" s="13">
        <f t="shared" ref="H13:H24" si="0">B13+D13-F13</f>
        <v>0</v>
      </c>
    </row>
    <row r="14" spans="1:8" x14ac:dyDescent="0.2">
      <c r="A14" s="8" t="s">
        <v>197</v>
      </c>
      <c r="B14" s="8">
        <v>0</v>
      </c>
      <c r="C14" s="8"/>
      <c r="D14" s="8">
        <v>2339559</v>
      </c>
      <c r="E14" s="8"/>
      <c r="F14" s="8">
        <v>2339559</v>
      </c>
      <c r="G14" s="8"/>
      <c r="H14" s="8">
        <f t="shared" si="0"/>
        <v>0</v>
      </c>
    </row>
    <row r="15" spans="1:8" x14ac:dyDescent="0.2">
      <c r="A15" s="8" t="s">
        <v>154</v>
      </c>
      <c r="B15" s="8">
        <v>0</v>
      </c>
      <c r="C15" s="8"/>
      <c r="D15" s="8">
        <v>182933</v>
      </c>
      <c r="E15" s="8"/>
      <c r="F15" s="8">
        <v>182933</v>
      </c>
      <c r="G15" s="8"/>
      <c r="H15" s="8">
        <f t="shared" si="0"/>
        <v>0</v>
      </c>
    </row>
    <row r="16" spans="1:8" x14ac:dyDescent="0.2">
      <c r="A16" s="8" t="s">
        <v>177</v>
      </c>
      <c r="B16" s="8">
        <v>0</v>
      </c>
      <c r="C16" s="8"/>
      <c r="D16" s="8">
        <v>1699536</v>
      </c>
      <c r="E16" s="8"/>
      <c r="F16" s="8">
        <v>1699536</v>
      </c>
      <c r="G16" s="8"/>
      <c r="H16" s="8">
        <f t="shared" si="0"/>
        <v>0</v>
      </c>
    </row>
    <row r="17" spans="1:8" x14ac:dyDescent="0.2">
      <c r="A17" s="8" t="s">
        <v>194</v>
      </c>
      <c r="B17" s="8">
        <v>0</v>
      </c>
      <c r="C17" s="8"/>
      <c r="D17" s="8">
        <v>12239</v>
      </c>
      <c r="E17" s="8"/>
      <c r="F17" s="8">
        <v>12239</v>
      </c>
      <c r="G17" s="8"/>
      <c r="H17" s="8">
        <f t="shared" si="0"/>
        <v>0</v>
      </c>
    </row>
    <row r="18" spans="1:8" x14ac:dyDescent="0.2">
      <c r="A18" s="8" t="s">
        <v>178</v>
      </c>
      <c r="B18" s="8">
        <v>0</v>
      </c>
      <c r="C18" s="8"/>
      <c r="D18" s="8">
        <v>343949</v>
      </c>
      <c r="E18" s="8"/>
      <c r="F18" s="8">
        <v>343949</v>
      </c>
      <c r="G18" s="8"/>
      <c r="H18" s="8">
        <f t="shared" si="0"/>
        <v>0</v>
      </c>
    </row>
    <row r="19" spans="1:8" x14ac:dyDescent="0.2">
      <c r="A19" s="8" t="s">
        <v>181</v>
      </c>
      <c r="B19" s="8">
        <v>0</v>
      </c>
      <c r="C19" s="8"/>
      <c r="D19" s="8">
        <v>19439</v>
      </c>
      <c r="E19" s="8"/>
      <c r="F19" s="8">
        <v>19439</v>
      </c>
      <c r="G19" s="8"/>
      <c r="H19" s="8">
        <f t="shared" si="0"/>
        <v>0</v>
      </c>
    </row>
    <row r="20" spans="1:8" x14ac:dyDescent="0.2">
      <c r="A20" s="8" t="s">
        <v>198</v>
      </c>
      <c r="B20" s="8">
        <v>0</v>
      </c>
      <c r="C20" s="8"/>
      <c r="D20" s="8">
        <v>459840</v>
      </c>
      <c r="E20" s="8"/>
      <c r="F20" s="8">
        <v>459840</v>
      </c>
      <c r="G20" s="8"/>
      <c r="H20" s="8">
        <f t="shared" si="0"/>
        <v>0</v>
      </c>
    </row>
    <row r="21" spans="1:8" x14ac:dyDescent="0.2">
      <c r="A21" s="8" t="s">
        <v>146</v>
      </c>
      <c r="B21" s="8">
        <v>0</v>
      </c>
      <c r="C21" s="8"/>
      <c r="D21" s="8">
        <v>276846</v>
      </c>
      <c r="E21" s="8"/>
      <c r="F21" s="8">
        <v>276846</v>
      </c>
      <c r="G21" s="8"/>
      <c r="H21" s="8">
        <f t="shared" si="0"/>
        <v>0</v>
      </c>
    </row>
    <row r="22" spans="1:8" x14ac:dyDescent="0.2">
      <c r="A22" s="8" t="s">
        <v>167</v>
      </c>
      <c r="B22" s="8">
        <v>0</v>
      </c>
      <c r="C22" s="8"/>
      <c r="D22" s="8">
        <v>24399</v>
      </c>
      <c r="E22" s="8"/>
      <c r="F22" s="8">
        <v>24399</v>
      </c>
      <c r="G22" s="8"/>
      <c r="H22" s="8">
        <f t="shared" si="0"/>
        <v>0</v>
      </c>
    </row>
    <row r="23" spans="1:8" x14ac:dyDescent="0.2">
      <c r="A23" s="8" t="s">
        <v>166</v>
      </c>
      <c r="B23" s="8">
        <v>0</v>
      </c>
      <c r="C23" s="8"/>
      <c r="D23" s="8">
        <v>19376845</v>
      </c>
      <c r="E23" s="8"/>
      <c r="F23" s="8">
        <v>19376845</v>
      </c>
      <c r="G23" s="8"/>
      <c r="H23" s="8">
        <f t="shared" si="0"/>
        <v>0</v>
      </c>
    </row>
    <row r="24" spans="1:8" x14ac:dyDescent="0.2">
      <c r="A24" s="8" t="s">
        <v>195</v>
      </c>
      <c r="B24" s="8">
        <v>0</v>
      </c>
      <c r="C24" s="8"/>
      <c r="D24" s="8">
        <v>1595</v>
      </c>
      <c r="E24" s="8"/>
      <c r="F24" s="8">
        <v>1595</v>
      </c>
      <c r="G24" s="8"/>
      <c r="H24" s="8">
        <f t="shared" si="0"/>
        <v>0</v>
      </c>
    </row>
    <row r="25" spans="1:8" x14ac:dyDescent="0.2">
      <c r="A25" s="8" t="s">
        <v>165</v>
      </c>
      <c r="B25" s="8">
        <v>0</v>
      </c>
      <c r="C25" s="8"/>
      <c r="D25" s="8">
        <f>61672+8175927</f>
        <v>8237599</v>
      </c>
      <c r="E25" s="8"/>
      <c r="F25" s="8">
        <f>61672+8175927</f>
        <v>8237599</v>
      </c>
      <c r="G25" s="8"/>
      <c r="H25" s="8">
        <f>B25+D25-F25</f>
        <v>0</v>
      </c>
    </row>
    <row r="26" spans="1:8" x14ac:dyDescent="0.2">
      <c r="A26" s="8" t="s">
        <v>106</v>
      </c>
      <c r="B26" s="14">
        <v>0</v>
      </c>
      <c r="C26" s="8"/>
      <c r="D26" s="14">
        <f>SUM(D12:D25)</f>
        <v>33194724</v>
      </c>
      <c r="E26" s="8"/>
      <c r="F26" s="14">
        <f>SUM(F12:F25)</f>
        <v>33194724</v>
      </c>
      <c r="G26" s="8"/>
      <c r="H26" s="14">
        <f>SUM(H12:H25)</f>
        <v>0</v>
      </c>
    </row>
    <row r="27" spans="1:8" x14ac:dyDescent="0.2">
      <c r="A27" s="8"/>
      <c r="B27" s="8"/>
      <c r="C27" s="8"/>
      <c r="D27" s="8"/>
      <c r="E27" s="8"/>
      <c r="F27" s="8"/>
      <c r="G27" s="8"/>
      <c r="H27" s="8"/>
    </row>
    <row r="28" spans="1:8" x14ac:dyDescent="0.2">
      <c r="A28" s="8" t="s">
        <v>5</v>
      </c>
      <c r="B28" s="8"/>
      <c r="C28" s="8"/>
      <c r="D28" s="8"/>
      <c r="E28" s="8"/>
      <c r="F28" s="8"/>
      <c r="G28" s="10"/>
      <c r="H28" s="8"/>
    </row>
    <row r="29" spans="1:8" x14ac:dyDescent="0.2">
      <c r="A29" s="8" t="s">
        <v>6</v>
      </c>
      <c r="B29" s="8"/>
      <c r="C29" s="8"/>
      <c r="D29" s="8"/>
      <c r="E29" s="8"/>
      <c r="F29" s="8"/>
      <c r="G29" s="8"/>
      <c r="H29" s="8"/>
    </row>
    <row r="30" spans="1:8" x14ac:dyDescent="0.2">
      <c r="A30" s="8" t="s">
        <v>7</v>
      </c>
      <c r="B30" s="8">
        <v>32334</v>
      </c>
      <c r="C30" s="8"/>
      <c r="D30" s="8">
        <v>0</v>
      </c>
      <c r="E30" s="8"/>
      <c r="F30" s="8">
        <v>0</v>
      </c>
      <c r="G30" s="8"/>
      <c r="H30" s="8">
        <f t="shared" ref="H30:H50" si="1">+B30+D30-F30</f>
        <v>32334</v>
      </c>
    </row>
    <row r="31" spans="1:8" x14ac:dyDescent="0.2">
      <c r="A31" s="8" t="s">
        <v>124</v>
      </c>
      <c r="B31" s="8">
        <v>8159679</v>
      </c>
      <c r="C31" s="8"/>
      <c r="D31" s="8">
        <v>-552003</v>
      </c>
      <c r="E31" s="8"/>
      <c r="F31" s="8">
        <v>0</v>
      </c>
      <c r="G31" s="8"/>
      <c r="H31" s="8">
        <f t="shared" si="1"/>
        <v>7607676</v>
      </c>
    </row>
    <row r="32" spans="1:8" x14ac:dyDescent="0.2">
      <c r="A32" s="8" t="s">
        <v>30</v>
      </c>
      <c r="B32" s="8"/>
      <c r="C32" s="8"/>
      <c r="D32" s="8"/>
      <c r="E32" s="8"/>
      <c r="F32" s="8"/>
      <c r="G32" s="8"/>
      <c r="H32" s="8"/>
    </row>
    <row r="33" spans="1:8" x14ac:dyDescent="0.2">
      <c r="A33" s="8" t="s">
        <v>78</v>
      </c>
      <c r="B33" s="8">
        <v>35621</v>
      </c>
      <c r="C33" s="8"/>
      <c r="D33" s="8">
        <v>23480</v>
      </c>
      <c r="E33" s="8"/>
      <c r="F33" s="8">
        <v>0</v>
      </c>
      <c r="G33" s="8"/>
      <c r="H33" s="8">
        <f t="shared" si="1"/>
        <v>59101</v>
      </c>
    </row>
    <row r="34" spans="1:8" x14ac:dyDescent="0.2">
      <c r="A34" s="8" t="s">
        <v>134</v>
      </c>
      <c r="B34" s="8">
        <v>240588</v>
      </c>
      <c r="C34" s="12"/>
      <c r="D34" s="8">
        <v>89227</v>
      </c>
      <c r="E34" s="8"/>
      <c r="F34" s="8">
        <v>0</v>
      </c>
      <c r="G34" s="8"/>
      <c r="H34" s="8">
        <f>+B34+D34-F34</f>
        <v>329815</v>
      </c>
    </row>
    <row r="35" spans="1:8" x14ac:dyDescent="0.2">
      <c r="A35" s="8" t="s">
        <v>126</v>
      </c>
      <c r="B35" s="8">
        <v>29259</v>
      </c>
      <c r="C35" s="12"/>
      <c r="D35" s="8">
        <v>1366</v>
      </c>
      <c r="E35" s="8"/>
      <c r="F35" s="8">
        <v>13904</v>
      </c>
      <c r="G35" s="8"/>
      <c r="H35" s="8">
        <f>+B35+D35-F35</f>
        <v>16721</v>
      </c>
    </row>
    <row r="36" spans="1:8" x14ac:dyDescent="0.2">
      <c r="A36" s="8" t="s">
        <v>50</v>
      </c>
      <c r="B36" s="8">
        <v>16959</v>
      </c>
      <c r="C36" s="8"/>
      <c r="D36" s="8">
        <v>3105</v>
      </c>
      <c r="E36" s="8"/>
      <c r="F36" s="8">
        <v>0</v>
      </c>
      <c r="G36" s="8"/>
      <c r="H36" s="8">
        <f t="shared" si="1"/>
        <v>20064</v>
      </c>
    </row>
    <row r="37" spans="1:8" x14ac:dyDescent="0.2">
      <c r="A37" s="8" t="s">
        <v>107</v>
      </c>
      <c r="B37" s="8">
        <v>421296</v>
      </c>
      <c r="C37" s="8"/>
      <c r="D37" s="8">
        <v>100000</v>
      </c>
      <c r="E37" s="8"/>
      <c r="F37" s="8">
        <v>0</v>
      </c>
      <c r="G37" s="8"/>
      <c r="H37" s="8">
        <f t="shared" si="1"/>
        <v>521296</v>
      </c>
    </row>
    <row r="38" spans="1:8" x14ac:dyDescent="0.2">
      <c r="A38" s="8" t="s">
        <v>34</v>
      </c>
      <c r="B38" s="8">
        <v>12202</v>
      </c>
      <c r="C38" s="8"/>
      <c r="D38" s="8">
        <v>0</v>
      </c>
      <c r="E38" s="8"/>
      <c r="F38" s="8">
        <v>0</v>
      </c>
      <c r="G38" s="8"/>
      <c r="H38" s="8">
        <f t="shared" si="1"/>
        <v>12202</v>
      </c>
    </row>
    <row r="39" spans="1:8" x14ac:dyDescent="0.2">
      <c r="A39" s="8" t="s">
        <v>35</v>
      </c>
      <c r="B39" s="8">
        <v>1771</v>
      </c>
      <c r="C39" s="8"/>
      <c r="D39" s="8">
        <v>0</v>
      </c>
      <c r="E39" s="8"/>
      <c r="F39" s="8">
        <v>0</v>
      </c>
      <c r="G39" s="8"/>
      <c r="H39" s="8">
        <f t="shared" si="1"/>
        <v>1771</v>
      </c>
    </row>
    <row r="40" spans="1:8" x14ac:dyDescent="0.2">
      <c r="A40" s="8" t="s">
        <v>44</v>
      </c>
      <c r="B40" s="8">
        <v>16749</v>
      </c>
      <c r="C40" s="8"/>
      <c r="D40" s="8">
        <v>0</v>
      </c>
      <c r="E40" s="8"/>
      <c r="F40" s="8">
        <v>0</v>
      </c>
      <c r="G40" s="8"/>
      <c r="H40" s="8">
        <f t="shared" si="1"/>
        <v>16749</v>
      </c>
    </row>
    <row r="41" spans="1:8" x14ac:dyDescent="0.2">
      <c r="A41" s="8" t="s">
        <v>45</v>
      </c>
      <c r="B41" s="8">
        <v>85794</v>
      </c>
      <c r="C41" s="8"/>
      <c r="D41" s="8">
        <v>11600</v>
      </c>
      <c r="E41" s="8"/>
      <c r="F41" s="8">
        <v>0</v>
      </c>
      <c r="G41" s="8"/>
      <c r="H41" s="8">
        <f t="shared" si="1"/>
        <v>97394</v>
      </c>
    </row>
    <row r="42" spans="1:8" x14ac:dyDescent="0.2">
      <c r="A42" s="8" t="s">
        <v>36</v>
      </c>
      <c r="B42" s="8">
        <v>42114</v>
      </c>
      <c r="C42" s="8"/>
      <c r="D42" s="8">
        <v>6052</v>
      </c>
      <c r="E42" s="8"/>
      <c r="F42" s="8">
        <v>5341</v>
      </c>
      <c r="G42" s="8"/>
      <c r="H42" s="8">
        <f t="shared" si="1"/>
        <v>42825</v>
      </c>
    </row>
    <row r="43" spans="1:8" x14ac:dyDescent="0.2">
      <c r="A43" s="8" t="s">
        <v>81</v>
      </c>
      <c r="B43" s="8">
        <v>479068</v>
      </c>
      <c r="C43" s="8"/>
      <c r="D43" s="8">
        <v>0</v>
      </c>
      <c r="E43" s="8"/>
      <c r="F43" s="8">
        <v>129043</v>
      </c>
      <c r="G43" s="8"/>
      <c r="H43" s="8">
        <f t="shared" si="1"/>
        <v>350025</v>
      </c>
    </row>
    <row r="44" spans="1:8" x14ac:dyDescent="0.2">
      <c r="A44" s="8" t="s">
        <v>37</v>
      </c>
      <c r="B44" s="10">
        <v>922566</v>
      </c>
      <c r="C44" s="10"/>
      <c r="D44" s="8">
        <v>200000</v>
      </c>
      <c r="E44" s="8"/>
      <c r="F44" s="8">
        <v>383238</v>
      </c>
      <c r="G44" s="10"/>
      <c r="H44" s="10">
        <f t="shared" si="1"/>
        <v>739328</v>
      </c>
    </row>
    <row r="45" spans="1:8" x14ac:dyDescent="0.2">
      <c r="A45" s="8" t="s">
        <v>38</v>
      </c>
      <c r="B45" s="10">
        <v>2587320</v>
      </c>
      <c r="C45" s="10"/>
      <c r="D45" s="8">
        <v>250000</v>
      </c>
      <c r="E45" s="8"/>
      <c r="F45" s="8">
        <v>909673</v>
      </c>
      <c r="G45" s="10"/>
      <c r="H45" s="10">
        <f t="shared" si="1"/>
        <v>1927647</v>
      </c>
    </row>
    <row r="46" spans="1:8" x14ac:dyDescent="0.2">
      <c r="A46" s="8" t="s">
        <v>39</v>
      </c>
      <c r="B46" s="8">
        <v>336816</v>
      </c>
      <c r="C46" s="8"/>
      <c r="D46" s="8">
        <v>99269</v>
      </c>
      <c r="E46" s="8"/>
      <c r="F46" s="8">
        <v>29237</v>
      </c>
      <c r="G46" s="8"/>
      <c r="H46" s="8">
        <f t="shared" si="1"/>
        <v>406848</v>
      </c>
    </row>
    <row r="47" spans="1:8" x14ac:dyDescent="0.2">
      <c r="A47" s="8" t="s">
        <v>168</v>
      </c>
      <c r="B47" s="8"/>
      <c r="C47" s="8"/>
      <c r="D47" s="8"/>
      <c r="E47" s="8"/>
      <c r="F47" s="8"/>
      <c r="G47" s="8"/>
      <c r="H47" s="8"/>
    </row>
    <row r="48" spans="1:8" x14ac:dyDescent="0.2">
      <c r="A48" s="8" t="s">
        <v>123</v>
      </c>
      <c r="B48" s="8">
        <v>576347</v>
      </c>
      <c r="C48" s="8"/>
      <c r="D48" s="8">
        <v>0</v>
      </c>
      <c r="E48" s="8"/>
      <c r="F48" s="8">
        <v>576347</v>
      </c>
      <c r="G48" s="8"/>
      <c r="H48" s="8">
        <f t="shared" si="1"/>
        <v>0</v>
      </c>
    </row>
    <row r="49" spans="1:10" x14ac:dyDescent="0.2">
      <c r="A49" s="8" t="s">
        <v>76</v>
      </c>
      <c r="B49" s="8">
        <v>11899980</v>
      </c>
      <c r="C49" s="8"/>
      <c r="D49" s="8">
        <v>866629</v>
      </c>
      <c r="E49" s="8"/>
      <c r="F49" s="8">
        <v>0</v>
      </c>
      <c r="G49" s="8"/>
      <c r="H49" s="8">
        <f t="shared" si="1"/>
        <v>12766609</v>
      </c>
    </row>
    <row r="50" spans="1:10" x14ac:dyDescent="0.2">
      <c r="A50" s="8" t="s">
        <v>77</v>
      </c>
      <c r="B50" s="8">
        <v>5764288</v>
      </c>
      <c r="C50" s="8"/>
      <c r="D50" s="8">
        <v>438541</v>
      </c>
      <c r="E50" s="8"/>
      <c r="F50" s="8">
        <v>0</v>
      </c>
      <c r="G50" s="8"/>
      <c r="H50" s="8">
        <f t="shared" si="1"/>
        <v>6202829</v>
      </c>
    </row>
    <row r="51" spans="1:10" x14ac:dyDescent="0.2">
      <c r="A51" s="8" t="s">
        <v>31</v>
      </c>
      <c r="B51" s="15">
        <f>SUM(B30:B50)</f>
        <v>31660751</v>
      </c>
      <c r="C51" s="10"/>
      <c r="D51" s="15">
        <f>SUM(D30:D50)</f>
        <v>1537266</v>
      </c>
      <c r="E51" s="10"/>
      <c r="F51" s="15">
        <f>SUM(F30:F50)</f>
        <v>2046783</v>
      </c>
      <c r="G51" s="10"/>
      <c r="H51" s="15">
        <f>SUM(H30:H50)</f>
        <v>31151234</v>
      </c>
    </row>
    <row r="52" spans="1:10" x14ac:dyDescent="0.2">
      <c r="A52" s="8" t="s">
        <v>8</v>
      </c>
      <c r="B52" s="8"/>
      <c r="C52" s="8"/>
      <c r="D52" s="8"/>
      <c r="E52" s="8"/>
      <c r="F52" s="8"/>
      <c r="G52" s="8"/>
      <c r="H52" s="8"/>
    </row>
    <row r="53" spans="1:10" x14ac:dyDescent="0.2">
      <c r="A53" s="8" t="s">
        <v>135</v>
      </c>
      <c r="B53" s="8">
        <v>722748</v>
      </c>
      <c r="C53" s="8"/>
      <c r="D53" s="8">
        <v>0</v>
      </c>
      <c r="E53" s="8"/>
      <c r="F53" s="8">
        <v>0</v>
      </c>
      <c r="G53" s="8"/>
      <c r="H53" s="8">
        <f t="shared" ref="H53:H80" si="2">+B53+D53-F53</f>
        <v>722748</v>
      </c>
    </row>
    <row r="54" spans="1:10" x14ac:dyDescent="0.2">
      <c r="A54" s="8" t="s">
        <v>9</v>
      </c>
      <c r="B54" s="8"/>
      <c r="C54" s="8"/>
      <c r="D54" s="8"/>
      <c r="E54" s="8"/>
      <c r="F54" s="8"/>
      <c r="G54" s="8"/>
      <c r="H54" s="8"/>
    </row>
    <row r="55" spans="1:10" x14ac:dyDescent="0.2">
      <c r="A55" s="8" t="s">
        <v>118</v>
      </c>
      <c r="B55" s="8">
        <v>87924</v>
      </c>
      <c r="C55" s="8"/>
      <c r="D55" s="8">
        <v>0</v>
      </c>
      <c r="E55" s="8"/>
      <c r="F55" s="8">
        <v>0</v>
      </c>
      <c r="G55" s="8"/>
      <c r="H55" s="8">
        <f t="shared" si="2"/>
        <v>87924</v>
      </c>
    </row>
    <row r="56" spans="1:10" x14ac:dyDescent="0.2">
      <c r="A56" s="8" t="s">
        <v>11</v>
      </c>
      <c r="B56" s="8">
        <v>244676</v>
      </c>
      <c r="C56" s="8"/>
      <c r="D56" s="8">
        <v>0</v>
      </c>
      <c r="E56" s="8"/>
      <c r="F56" s="8">
        <v>0</v>
      </c>
      <c r="G56" s="8"/>
      <c r="H56" s="8">
        <f t="shared" si="2"/>
        <v>244676</v>
      </c>
    </row>
    <row r="57" spans="1:10" x14ac:dyDescent="0.2">
      <c r="A57" s="8" t="s">
        <v>145</v>
      </c>
      <c r="B57" s="8">
        <v>88534</v>
      </c>
      <c r="C57" s="8"/>
      <c r="D57" s="8">
        <v>687725</v>
      </c>
      <c r="E57" s="8"/>
      <c r="F57" s="8">
        <v>75810</v>
      </c>
      <c r="G57" s="8"/>
      <c r="H57" s="8">
        <f t="shared" si="2"/>
        <v>700449</v>
      </c>
    </row>
    <row r="58" spans="1:10" x14ac:dyDescent="0.2">
      <c r="A58" s="8" t="s">
        <v>12</v>
      </c>
      <c r="B58" s="8">
        <v>166778</v>
      </c>
      <c r="C58" s="8"/>
      <c r="D58" s="8">
        <v>0</v>
      </c>
      <c r="E58" s="8"/>
      <c r="F58" s="8">
        <v>0</v>
      </c>
      <c r="G58" s="8"/>
      <c r="H58" s="8">
        <f t="shared" si="2"/>
        <v>166778</v>
      </c>
    </row>
    <row r="59" spans="1:10" x14ac:dyDescent="0.2">
      <c r="A59" s="8" t="s">
        <v>119</v>
      </c>
      <c r="B59" s="8">
        <v>16718</v>
      </c>
      <c r="C59" s="8"/>
      <c r="D59" s="8">
        <v>0</v>
      </c>
      <c r="E59" s="8"/>
      <c r="F59" s="8">
        <v>0</v>
      </c>
      <c r="G59" s="8"/>
      <c r="H59" s="8">
        <f t="shared" si="2"/>
        <v>16718</v>
      </c>
    </row>
    <row r="60" spans="1:10" x14ac:dyDescent="0.2">
      <c r="A60" s="8" t="s">
        <v>61</v>
      </c>
      <c r="B60" s="8">
        <v>1250186</v>
      </c>
      <c r="C60" s="8"/>
      <c r="D60" s="8">
        <v>390</v>
      </c>
      <c r="E60" s="8"/>
      <c r="F60" s="8">
        <v>148460</v>
      </c>
      <c r="G60" s="8"/>
      <c r="H60" s="8">
        <f t="shared" si="2"/>
        <v>1102116</v>
      </c>
      <c r="J60" s="2"/>
    </row>
    <row r="61" spans="1:10" x14ac:dyDescent="0.2">
      <c r="A61" s="8" t="s">
        <v>13</v>
      </c>
      <c r="B61" s="8">
        <v>286301</v>
      </c>
      <c r="C61" s="8"/>
      <c r="D61" s="8">
        <v>0</v>
      </c>
      <c r="E61" s="8"/>
      <c r="F61" s="8">
        <v>0</v>
      </c>
      <c r="G61" s="8"/>
      <c r="H61" s="8">
        <f t="shared" si="2"/>
        <v>286301</v>
      </c>
    </row>
    <row r="62" spans="1:10" x14ac:dyDescent="0.2">
      <c r="A62" s="8" t="s">
        <v>79</v>
      </c>
      <c r="B62" s="8">
        <v>397724</v>
      </c>
      <c r="C62" s="8"/>
      <c r="D62" s="8">
        <v>0</v>
      </c>
      <c r="E62" s="8"/>
      <c r="F62" s="8">
        <v>76032</v>
      </c>
      <c r="G62" s="8"/>
      <c r="H62" s="8">
        <f t="shared" si="2"/>
        <v>321692</v>
      </c>
    </row>
    <row r="63" spans="1:10" x14ac:dyDescent="0.2">
      <c r="A63" s="8" t="s">
        <v>128</v>
      </c>
      <c r="B63" s="8">
        <v>4933</v>
      </c>
      <c r="C63" s="8"/>
      <c r="D63" s="8">
        <v>0</v>
      </c>
      <c r="E63" s="8"/>
      <c r="F63" s="8">
        <v>3370</v>
      </c>
      <c r="G63" s="8"/>
      <c r="H63" s="8">
        <f t="shared" si="2"/>
        <v>1563</v>
      </c>
    </row>
    <row r="64" spans="1:10" x14ac:dyDescent="0.2">
      <c r="A64" s="8" t="s">
        <v>17</v>
      </c>
      <c r="B64" s="8">
        <v>245741</v>
      </c>
      <c r="C64" s="8"/>
      <c r="D64" s="8">
        <v>0</v>
      </c>
      <c r="E64" s="8"/>
      <c r="F64" s="8">
        <v>0</v>
      </c>
      <c r="G64" s="8"/>
      <c r="H64" s="8">
        <f t="shared" si="2"/>
        <v>245741</v>
      </c>
      <c r="J64" s="2"/>
    </row>
    <row r="65" spans="1:8" x14ac:dyDescent="0.2">
      <c r="A65" s="8" t="s">
        <v>18</v>
      </c>
      <c r="B65" s="8">
        <v>157178</v>
      </c>
      <c r="C65" s="8"/>
      <c r="D65" s="8">
        <v>0</v>
      </c>
      <c r="E65" s="8"/>
      <c r="F65" s="8">
        <v>0</v>
      </c>
      <c r="G65" s="8"/>
      <c r="H65" s="8">
        <f t="shared" si="2"/>
        <v>157178</v>
      </c>
    </row>
    <row r="66" spans="1:8" x14ac:dyDescent="0.2">
      <c r="A66" s="8" t="s">
        <v>120</v>
      </c>
      <c r="B66" s="8">
        <v>2668</v>
      </c>
      <c r="C66" s="8"/>
      <c r="D66" s="8">
        <v>0</v>
      </c>
      <c r="E66" s="8"/>
      <c r="F66" s="8">
        <v>0</v>
      </c>
      <c r="G66" s="8"/>
      <c r="H66" s="8">
        <f t="shared" si="2"/>
        <v>2668</v>
      </c>
    </row>
    <row r="67" spans="1:8" x14ac:dyDescent="0.2">
      <c r="A67" s="8" t="s">
        <v>112</v>
      </c>
      <c r="B67" s="8">
        <v>250</v>
      </c>
      <c r="C67" s="8"/>
      <c r="D67" s="8">
        <v>0</v>
      </c>
      <c r="E67" s="8"/>
      <c r="F67" s="8">
        <v>0</v>
      </c>
      <c r="G67" s="8"/>
      <c r="H67" s="8">
        <f t="shared" si="2"/>
        <v>250</v>
      </c>
    </row>
    <row r="68" spans="1:8" x14ac:dyDescent="0.2">
      <c r="A68" s="8" t="s">
        <v>53</v>
      </c>
      <c r="B68" s="8">
        <v>1043011</v>
      </c>
      <c r="C68" s="8"/>
      <c r="D68" s="8">
        <v>129634</v>
      </c>
      <c r="E68" s="8"/>
      <c r="F68" s="8">
        <v>455634</v>
      </c>
      <c r="G68" s="8"/>
      <c r="H68" s="8">
        <f t="shared" si="2"/>
        <v>717011</v>
      </c>
    </row>
    <row r="69" spans="1:8" x14ac:dyDescent="0.2">
      <c r="A69" s="8" t="s">
        <v>80</v>
      </c>
      <c r="B69" s="10">
        <v>4327080</v>
      </c>
      <c r="C69" s="8"/>
      <c r="D69" s="8">
        <v>-1470375</v>
      </c>
      <c r="E69" s="8"/>
      <c r="F69" s="8">
        <v>0</v>
      </c>
      <c r="G69" s="8"/>
      <c r="H69" s="10">
        <f>+B69+D69-F69</f>
        <v>2856705</v>
      </c>
    </row>
    <row r="70" spans="1:8" x14ac:dyDescent="0.2">
      <c r="A70" s="8" t="s">
        <v>75</v>
      </c>
      <c r="B70" s="8">
        <v>422720</v>
      </c>
      <c r="C70" s="8"/>
      <c r="D70" s="8">
        <v>1500000</v>
      </c>
      <c r="E70" s="8"/>
      <c r="F70" s="8">
        <v>136942</v>
      </c>
      <c r="G70" s="8"/>
      <c r="H70" s="8">
        <f t="shared" si="2"/>
        <v>1785778</v>
      </c>
    </row>
    <row r="71" spans="1:8" x14ac:dyDescent="0.2">
      <c r="A71" s="8" t="s">
        <v>14</v>
      </c>
      <c r="B71" s="8">
        <v>1046965</v>
      </c>
      <c r="C71" s="8"/>
      <c r="D71" s="8">
        <v>98746</v>
      </c>
      <c r="E71" s="8"/>
      <c r="F71" s="8">
        <v>503955</v>
      </c>
      <c r="G71" s="8"/>
      <c r="H71" s="8">
        <f t="shared" si="2"/>
        <v>641756</v>
      </c>
    </row>
    <row r="72" spans="1:8" x14ac:dyDescent="0.2">
      <c r="A72" s="8" t="s">
        <v>173</v>
      </c>
      <c r="B72" s="8">
        <v>78538</v>
      </c>
      <c r="C72" s="8"/>
      <c r="D72" s="8">
        <v>2534</v>
      </c>
      <c r="E72" s="8"/>
      <c r="F72" s="8">
        <v>68640</v>
      </c>
      <c r="G72" s="8"/>
      <c r="H72" s="8">
        <f t="shared" si="2"/>
        <v>12432</v>
      </c>
    </row>
    <row r="73" spans="1:8" x14ac:dyDescent="0.2">
      <c r="A73" s="8" t="s">
        <v>174</v>
      </c>
      <c r="B73" s="8">
        <v>20403</v>
      </c>
      <c r="C73" s="8"/>
      <c r="D73" s="8">
        <v>118862</v>
      </c>
      <c r="E73" s="8"/>
      <c r="F73" s="8">
        <v>139265</v>
      </c>
      <c r="G73" s="8"/>
      <c r="H73" s="8">
        <f t="shared" si="2"/>
        <v>0</v>
      </c>
    </row>
    <row r="74" spans="1:8" x14ac:dyDescent="0.2">
      <c r="A74" s="8" t="s">
        <v>62</v>
      </c>
      <c r="B74" s="8">
        <v>151973</v>
      </c>
      <c r="C74" s="8"/>
      <c r="D74" s="8">
        <v>50000</v>
      </c>
      <c r="E74" s="8"/>
      <c r="F74" s="8">
        <v>0</v>
      </c>
      <c r="G74" s="8"/>
      <c r="H74" s="8">
        <f t="shared" si="2"/>
        <v>201973</v>
      </c>
    </row>
    <row r="75" spans="1:8" x14ac:dyDescent="0.2">
      <c r="A75" s="8" t="s">
        <v>132</v>
      </c>
      <c r="B75" s="8">
        <v>43598</v>
      </c>
      <c r="C75" s="8"/>
      <c r="D75" s="8">
        <v>-43598</v>
      </c>
      <c r="E75" s="8"/>
      <c r="F75" s="8">
        <v>0</v>
      </c>
      <c r="G75" s="8"/>
      <c r="H75" s="8">
        <f t="shared" si="2"/>
        <v>0</v>
      </c>
    </row>
    <row r="76" spans="1:8" x14ac:dyDescent="0.2">
      <c r="A76" s="8" t="s">
        <v>125</v>
      </c>
      <c r="B76" s="8">
        <v>68392</v>
      </c>
      <c r="C76" s="8"/>
      <c r="D76" s="8">
        <v>-68392</v>
      </c>
      <c r="E76" s="8"/>
      <c r="F76" s="8">
        <v>0</v>
      </c>
      <c r="G76" s="8"/>
      <c r="H76" s="8">
        <f t="shared" si="2"/>
        <v>0</v>
      </c>
    </row>
    <row r="77" spans="1:8" x14ac:dyDescent="0.2">
      <c r="A77" s="8" t="s">
        <v>153</v>
      </c>
      <c r="B77" s="8">
        <v>37767</v>
      </c>
      <c r="C77" s="8"/>
      <c r="D77" s="8">
        <v>-37767</v>
      </c>
      <c r="E77" s="8"/>
      <c r="F77" s="8">
        <v>0</v>
      </c>
      <c r="G77" s="8"/>
      <c r="H77" s="8">
        <f>+B77+D77-F77</f>
        <v>0</v>
      </c>
    </row>
    <row r="78" spans="1:8" x14ac:dyDescent="0.2">
      <c r="A78" s="8" t="s">
        <v>130</v>
      </c>
      <c r="B78" s="8">
        <v>8909</v>
      </c>
      <c r="C78" s="8"/>
      <c r="D78" s="8">
        <v>-8909</v>
      </c>
      <c r="E78" s="8"/>
      <c r="F78" s="8">
        <v>0</v>
      </c>
      <c r="G78" s="8"/>
      <c r="H78" s="8">
        <f t="shared" si="2"/>
        <v>0</v>
      </c>
    </row>
    <row r="79" spans="1:8" x14ac:dyDescent="0.2">
      <c r="A79" s="8" t="s">
        <v>143</v>
      </c>
      <c r="B79" s="8">
        <v>16047</v>
      </c>
      <c r="C79" s="8"/>
      <c r="D79" s="8">
        <v>0</v>
      </c>
      <c r="E79" s="8"/>
      <c r="F79" s="8">
        <v>0</v>
      </c>
      <c r="G79" s="8"/>
      <c r="H79" s="8">
        <f t="shared" si="2"/>
        <v>16047</v>
      </c>
    </row>
    <row r="80" spans="1:8" x14ac:dyDescent="0.2">
      <c r="A80" s="8" t="s">
        <v>163</v>
      </c>
      <c r="B80" s="8">
        <v>253468</v>
      </c>
      <c r="C80" s="8"/>
      <c r="D80" s="8">
        <v>0</v>
      </c>
      <c r="E80" s="8"/>
      <c r="F80" s="8">
        <v>72174</v>
      </c>
      <c r="G80" s="8"/>
      <c r="H80" s="8">
        <f t="shared" si="2"/>
        <v>181294</v>
      </c>
    </row>
    <row r="81" spans="1:11" x14ac:dyDescent="0.2">
      <c r="A81" s="8" t="s">
        <v>15</v>
      </c>
      <c r="B81" s="8">
        <v>750502</v>
      </c>
      <c r="C81" s="8"/>
      <c r="D81" s="8">
        <v>2785844</v>
      </c>
      <c r="E81" s="8"/>
      <c r="F81" s="8">
        <v>0</v>
      </c>
      <c r="G81" s="8"/>
      <c r="H81" s="8">
        <f t="shared" ref="H81:H96" si="3">+B81+D81-F81</f>
        <v>3536346</v>
      </c>
    </row>
    <row r="82" spans="1:11" x14ac:dyDescent="0.2">
      <c r="A82" s="8" t="s">
        <v>133</v>
      </c>
      <c r="B82" s="8">
        <v>415000</v>
      </c>
      <c r="C82" s="8"/>
      <c r="D82" s="8">
        <v>0</v>
      </c>
      <c r="E82" s="8"/>
      <c r="F82" s="8">
        <v>0</v>
      </c>
      <c r="G82" s="8"/>
      <c r="H82" s="8">
        <f t="shared" si="3"/>
        <v>415000</v>
      </c>
    </row>
    <row r="83" spans="1:11" x14ac:dyDescent="0.2">
      <c r="A83" s="8" t="s">
        <v>183</v>
      </c>
      <c r="B83" s="8">
        <f>218914+625613</f>
        <v>844527</v>
      </c>
      <c r="C83" s="8"/>
      <c r="D83" s="8">
        <v>1470000</v>
      </c>
      <c r="E83" s="8"/>
      <c r="F83" s="8">
        <v>713266</v>
      </c>
      <c r="G83" s="8"/>
      <c r="H83" s="8">
        <f t="shared" si="3"/>
        <v>1601261</v>
      </c>
    </row>
    <row r="84" spans="1:11" x14ac:dyDescent="0.2">
      <c r="A84" s="8" t="s">
        <v>64</v>
      </c>
      <c r="B84" s="8">
        <v>10124297</v>
      </c>
      <c r="C84" s="8"/>
      <c r="D84" s="8">
        <v>7500000</v>
      </c>
      <c r="E84" s="8"/>
      <c r="F84" s="8">
        <v>28467</v>
      </c>
      <c r="G84" s="8"/>
      <c r="H84" s="8">
        <f t="shared" si="3"/>
        <v>17595830</v>
      </c>
      <c r="J84" s="2"/>
    </row>
    <row r="85" spans="1:11" x14ac:dyDescent="0.2">
      <c r="A85" s="8" t="s">
        <v>164</v>
      </c>
      <c r="B85" s="8">
        <v>75</v>
      </c>
      <c r="C85" s="8"/>
      <c r="D85" s="8">
        <v>2260</v>
      </c>
      <c r="E85" s="8"/>
      <c r="F85" s="8">
        <v>0</v>
      </c>
      <c r="G85" s="8"/>
      <c r="H85" s="8">
        <f t="shared" si="3"/>
        <v>2335</v>
      </c>
    </row>
    <row r="86" spans="1:11" x14ac:dyDescent="0.2">
      <c r="A86" s="8" t="s">
        <v>51</v>
      </c>
      <c r="B86" s="8">
        <v>146457</v>
      </c>
      <c r="C86" s="8"/>
      <c r="D86" s="8">
        <v>0</v>
      </c>
      <c r="E86" s="8"/>
      <c r="F86" s="8">
        <v>446</v>
      </c>
      <c r="G86" s="8"/>
      <c r="H86" s="8">
        <f>+B86+D86-F86</f>
        <v>146011</v>
      </c>
      <c r="J86" s="2"/>
    </row>
    <row r="87" spans="1:11" x14ac:dyDescent="0.2">
      <c r="A87" s="8" t="s">
        <v>184</v>
      </c>
      <c r="B87" s="8">
        <v>0</v>
      </c>
      <c r="C87" s="8"/>
      <c r="D87" s="8">
        <v>298714</v>
      </c>
      <c r="E87" s="8"/>
      <c r="F87" s="8">
        <v>298714</v>
      </c>
      <c r="G87" s="8"/>
      <c r="H87" s="8">
        <f>+B87+D87-F87</f>
        <v>0</v>
      </c>
      <c r="J87" s="2"/>
    </row>
    <row r="88" spans="1:11" x14ac:dyDescent="0.2">
      <c r="A88" s="8" t="s">
        <v>142</v>
      </c>
      <c r="B88" s="8">
        <v>171274</v>
      </c>
      <c r="C88" s="8"/>
      <c r="D88" s="8">
        <v>-171274</v>
      </c>
      <c r="E88" s="8"/>
      <c r="F88" s="8">
        <v>0</v>
      </c>
      <c r="G88" s="8"/>
      <c r="H88" s="8">
        <f>+B88+D88-F88</f>
        <v>0</v>
      </c>
    </row>
    <row r="89" spans="1:11" x14ac:dyDescent="0.2">
      <c r="A89" s="8" t="s">
        <v>40</v>
      </c>
      <c r="B89" s="8">
        <v>551539</v>
      </c>
      <c r="C89" s="8"/>
      <c r="D89" s="8">
        <v>0</v>
      </c>
      <c r="E89" s="8"/>
      <c r="F89" s="8">
        <v>0</v>
      </c>
      <c r="G89" s="8"/>
      <c r="H89" s="8">
        <f t="shared" si="3"/>
        <v>551539</v>
      </c>
    </row>
    <row r="90" spans="1:11" x14ac:dyDescent="0.2">
      <c r="A90" s="8" t="s">
        <v>104</v>
      </c>
      <c r="B90" s="8">
        <v>11401</v>
      </c>
      <c r="C90" s="8"/>
      <c r="D90" s="8">
        <v>0</v>
      </c>
      <c r="E90" s="8"/>
      <c r="F90" s="8">
        <v>0</v>
      </c>
      <c r="G90" s="8"/>
      <c r="H90" s="8">
        <f t="shared" si="3"/>
        <v>11401</v>
      </c>
    </row>
    <row r="91" spans="1:11" x14ac:dyDescent="0.2">
      <c r="A91" s="8" t="s">
        <v>58</v>
      </c>
      <c r="B91" s="8">
        <v>23625</v>
      </c>
      <c r="C91" s="8"/>
      <c r="D91" s="8">
        <v>476375</v>
      </c>
      <c r="E91" s="8"/>
      <c r="F91" s="8">
        <v>94600</v>
      </c>
      <c r="G91" s="8"/>
      <c r="H91" s="8">
        <f t="shared" si="3"/>
        <v>405400</v>
      </c>
      <c r="J91" s="2"/>
    </row>
    <row r="92" spans="1:11" x14ac:dyDescent="0.2">
      <c r="A92" s="8" t="s">
        <v>71</v>
      </c>
      <c r="B92" s="8">
        <v>207489</v>
      </c>
      <c r="C92" s="8"/>
      <c r="D92" s="8">
        <v>0</v>
      </c>
      <c r="E92" s="8"/>
      <c r="F92" s="8">
        <v>0</v>
      </c>
      <c r="G92" s="8"/>
      <c r="H92" s="8">
        <f t="shared" si="3"/>
        <v>207489</v>
      </c>
    </row>
    <row r="93" spans="1:11" x14ac:dyDescent="0.2">
      <c r="A93" s="8" t="s">
        <v>138</v>
      </c>
      <c r="B93" s="8">
        <v>9755</v>
      </c>
      <c r="C93" s="8"/>
      <c r="D93" s="8">
        <v>0</v>
      </c>
      <c r="E93" s="8"/>
      <c r="F93" s="8">
        <v>0</v>
      </c>
      <c r="G93" s="8"/>
      <c r="H93" s="8">
        <f t="shared" si="3"/>
        <v>9755</v>
      </c>
      <c r="K93" s="4"/>
    </row>
    <row r="94" spans="1:11" x14ac:dyDescent="0.2">
      <c r="A94" s="8" t="s">
        <v>157</v>
      </c>
      <c r="B94" s="8">
        <v>339608</v>
      </c>
      <c r="C94" s="8"/>
      <c r="D94" s="8">
        <v>0</v>
      </c>
      <c r="E94" s="8"/>
      <c r="F94" s="8">
        <v>0</v>
      </c>
      <c r="G94" s="8"/>
      <c r="H94" s="8">
        <f t="shared" si="3"/>
        <v>339608</v>
      </c>
      <c r="J94" s="2"/>
    </row>
    <row r="95" spans="1:11" x14ac:dyDescent="0.2">
      <c r="A95" s="8" t="s">
        <v>190</v>
      </c>
      <c r="B95" s="8">
        <v>0</v>
      </c>
      <c r="C95" s="8"/>
      <c r="D95" s="8">
        <v>5758950</v>
      </c>
      <c r="E95" s="8"/>
      <c r="F95" s="8">
        <v>0</v>
      </c>
      <c r="G95" s="8"/>
      <c r="H95" s="8">
        <f t="shared" si="3"/>
        <v>5758950</v>
      </c>
      <c r="J95" s="2"/>
    </row>
    <row r="96" spans="1:11" x14ac:dyDescent="0.2">
      <c r="A96" s="8" t="s">
        <v>193</v>
      </c>
      <c r="B96" s="8">
        <v>0</v>
      </c>
      <c r="C96" s="8"/>
      <c r="D96" s="8">
        <v>5000</v>
      </c>
      <c r="E96" s="8"/>
      <c r="F96" s="8">
        <v>3500</v>
      </c>
      <c r="G96" s="8"/>
      <c r="H96" s="8">
        <f t="shared" si="3"/>
        <v>1500</v>
      </c>
      <c r="J96" s="2"/>
    </row>
    <row r="97" spans="1:16" x14ac:dyDescent="0.2">
      <c r="A97" s="8" t="s">
        <v>66</v>
      </c>
      <c r="B97" s="8">
        <v>231391</v>
      </c>
      <c r="C97" s="8"/>
      <c r="D97" s="8">
        <v>0</v>
      </c>
      <c r="E97" s="8"/>
      <c r="F97" s="8">
        <v>16000</v>
      </c>
      <c r="G97" s="8"/>
      <c r="H97" s="8">
        <f t="shared" ref="H97:H102" si="4">+B97+D97-F97</f>
        <v>215391</v>
      </c>
      <c r="K97" s="4"/>
    </row>
    <row r="98" spans="1:16" x14ac:dyDescent="0.2">
      <c r="A98" s="8" t="s">
        <v>63</v>
      </c>
      <c r="B98" s="8">
        <v>142711</v>
      </c>
      <c r="C98" s="8"/>
      <c r="D98" s="8">
        <v>-57307</v>
      </c>
      <c r="E98" s="8"/>
      <c r="F98" s="8">
        <v>29075</v>
      </c>
      <c r="G98" s="8"/>
      <c r="H98" s="8">
        <f t="shared" si="4"/>
        <v>56329</v>
      </c>
      <c r="J98" s="2"/>
    </row>
    <row r="99" spans="1:16" x14ac:dyDescent="0.2">
      <c r="A99" s="8" t="s">
        <v>144</v>
      </c>
      <c r="B99" s="8">
        <v>77068</v>
      </c>
      <c r="C99" s="8"/>
      <c r="D99" s="8">
        <v>0</v>
      </c>
      <c r="E99" s="8"/>
      <c r="F99" s="8">
        <v>0</v>
      </c>
      <c r="G99" s="8"/>
      <c r="H99" s="8">
        <f t="shared" si="4"/>
        <v>77068</v>
      </c>
      <c r="J99" s="2"/>
    </row>
    <row r="100" spans="1:16" x14ac:dyDescent="0.2">
      <c r="A100" s="8" t="s">
        <v>176</v>
      </c>
      <c r="B100" s="8">
        <v>53228</v>
      </c>
      <c r="C100" s="8"/>
      <c r="D100" s="8">
        <v>84706</v>
      </c>
      <c r="E100" s="8"/>
      <c r="F100" s="8">
        <v>137934</v>
      </c>
      <c r="G100" s="8"/>
      <c r="H100" s="8">
        <f t="shared" si="4"/>
        <v>0</v>
      </c>
      <c r="J100" s="2"/>
    </row>
    <row r="101" spans="1:16" x14ac:dyDescent="0.2">
      <c r="A101" s="8" t="s">
        <v>158</v>
      </c>
      <c r="B101" s="8">
        <v>49100</v>
      </c>
      <c r="C101" s="8"/>
      <c r="D101" s="8">
        <v>7000</v>
      </c>
      <c r="E101" s="8"/>
      <c r="F101" s="8">
        <v>21252</v>
      </c>
      <c r="G101" s="8"/>
      <c r="H101" s="8">
        <f t="shared" si="4"/>
        <v>34848</v>
      </c>
    </row>
    <row r="102" spans="1:16" x14ac:dyDescent="0.2">
      <c r="A102" s="8" t="s">
        <v>136</v>
      </c>
      <c r="B102" s="8">
        <v>20112</v>
      </c>
      <c r="C102" s="8"/>
      <c r="D102" s="8">
        <v>-20112</v>
      </c>
      <c r="E102" s="8"/>
      <c r="F102" s="8">
        <v>0</v>
      </c>
      <c r="G102" s="8"/>
      <c r="H102" s="8">
        <f t="shared" si="4"/>
        <v>0</v>
      </c>
    </row>
    <row r="103" spans="1:16" x14ac:dyDescent="0.2">
      <c r="A103" s="8" t="s">
        <v>69</v>
      </c>
      <c r="B103" s="8"/>
      <c r="C103" s="8"/>
      <c r="D103" s="8"/>
      <c r="E103" s="8"/>
      <c r="F103" s="8"/>
      <c r="G103" s="8"/>
      <c r="H103" s="8"/>
    </row>
    <row r="104" spans="1:16" x14ac:dyDescent="0.2">
      <c r="A104" s="8" t="s">
        <v>159</v>
      </c>
      <c r="B104" s="8">
        <v>67784</v>
      </c>
      <c r="C104" s="8"/>
      <c r="D104" s="8">
        <v>0</v>
      </c>
      <c r="E104" s="8"/>
      <c r="F104" s="8">
        <v>32953</v>
      </c>
      <c r="G104" s="8"/>
      <c r="H104" s="8">
        <f>B104+D104-F104</f>
        <v>34831</v>
      </c>
    </row>
    <row r="105" spans="1:16" x14ac:dyDescent="0.2">
      <c r="A105" s="8" t="s">
        <v>41</v>
      </c>
      <c r="B105" s="8">
        <v>813875</v>
      </c>
      <c r="C105" s="8"/>
      <c r="D105" s="8">
        <v>239710</v>
      </c>
      <c r="E105" s="8"/>
      <c r="F105" s="8">
        <v>578379</v>
      </c>
      <c r="G105" s="8"/>
      <c r="H105" s="8">
        <f>+B105+D105-F105</f>
        <v>475206</v>
      </c>
    </row>
    <row r="106" spans="1:16" x14ac:dyDescent="0.2">
      <c r="A106" s="8" t="s">
        <v>188</v>
      </c>
      <c r="B106" s="8">
        <v>0</v>
      </c>
      <c r="C106" s="8"/>
      <c r="D106" s="8">
        <v>96990</v>
      </c>
      <c r="E106" s="8"/>
      <c r="F106" s="8">
        <v>96990</v>
      </c>
      <c r="G106" s="8"/>
      <c r="H106" s="8">
        <f>B106+D106-F106</f>
        <v>0</v>
      </c>
    </row>
    <row r="107" spans="1:16" x14ac:dyDescent="0.2">
      <c r="A107" s="8" t="s">
        <v>148</v>
      </c>
      <c r="B107" s="8">
        <v>251890</v>
      </c>
      <c r="C107" s="8"/>
      <c r="D107" s="8">
        <v>-146990</v>
      </c>
      <c r="E107" s="8"/>
      <c r="F107" s="8">
        <v>101382</v>
      </c>
      <c r="G107" s="8"/>
      <c r="H107" s="8">
        <f>+B107+D107-F107</f>
        <v>3518</v>
      </c>
      <c r="J107" s="23"/>
      <c r="K107" s="3"/>
      <c r="L107" s="3"/>
      <c r="M107" s="3"/>
      <c r="N107" s="4"/>
      <c r="O107" s="4"/>
      <c r="P107" s="4"/>
    </row>
    <row r="108" spans="1:16" x14ac:dyDescent="0.2">
      <c r="A108" s="8" t="s">
        <v>168</v>
      </c>
      <c r="B108" s="8"/>
      <c r="C108" s="8"/>
      <c r="D108" s="8"/>
      <c r="E108" s="8"/>
      <c r="F108" s="8"/>
      <c r="G108" s="8"/>
      <c r="H108" s="8"/>
      <c r="J108" s="23"/>
      <c r="K108" s="3"/>
      <c r="L108" s="3"/>
      <c r="M108" s="3"/>
      <c r="N108" s="4"/>
      <c r="O108" s="4"/>
      <c r="P108" s="4"/>
    </row>
    <row r="109" spans="1:16" x14ac:dyDescent="0.2">
      <c r="A109" s="8" t="s">
        <v>149</v>
      </c>
      <c r="B109" s="8">
        <v>-119282</v>
      </c>
      <c r="C109" s="8"/>
      <c r="D109" s="8">
        <v>209968</v>
      </c>
      <c r="E109" s="8"/>
      <c r="F109" s="8">
        <v>90686</v>
      </c>
      <c r="G109" s="8"/>
      <c r="H109" s="8">
        <f>B109+D109-F109</f>
        <v>0</v>
      </c>
      <c r="J109" s="23"/>
      <c r="K109" s="3"/>
      <c r="L109" s="3"/>
      <c r="M109" s="3"/>
      <c r="N109" s="4"/>
      <c r="O109" s="4"/>
      <c r="P109" s="4"/>
    </row>
    <row r="110" spans="1:16" x14ac:dyDescent="0.2">
      <c r="A110" s="8" t="s">
        <v>129</v>
      </c>
      <c r="B110" s="8">
        <v>228737</v>
      </c>
      <c r="C110" s="8"/>
      <c r="D110" s="8">
        <v>0</v>
      </c>
      <c r="E110" s="8"/>
      <c r="F110" s="8">
        <v>0</v>
      </c>
      <c r="G110" s="8"/>
      <c r="H110" s="8">
        <f>+B110+D110-F110</f>
        <v>228737</v>
      </c>
    </row>
    <row r="111" spans="1:16" x14ac:dyDescent="0.2">
      <c r="A111" s="8" t="s">
        <v>16</v>
      </c>
      <c r="B111" s="8" t="s">
        <v>2</v>
      </c>
      <c r="C111" s="8"/>
      <c r="D111" s="8"/>
      <c r="E111" s="8"/>
      <c r="F111" s="8"/>
      <c r="G111" s="8"/>
      <c r="H111" s="8" t="s">
        <v>2</v>
      </c>
    </row>
    <row r="112" spans="1:16" x14ac:dyDescent="0.2">
      <c r="A112" s="8" t="s">
        <v>20</v>
      </c>
      <c r="B112" s="8">
        <v>84396</v>
      </c>
      <c r="C112" s="8"/>
      <c r="D112" s="8">
        <v>0</v>
      </c>
      <c r="E112" s="8"/>
      <c r="F112" s="8">
        <v>0</v>
      </c>
      <c r="G112" s="8"/>
      <c r="H112" s="8">
        <f t="shared" ref="H112:H122" si="5">+B112+D112-F112</f>
        <v>84396</v>
      </c>
      <c r="J112" s="2"/>
    </row>
    <row r="113" spans="1:11" x14ac:dyDescent="0.2">
      <c r="A113" s="8" t="s">
        <v>70</v>
      </c>
      <c r="B113" s="8">
        <v>44566</v>
      </c>
      <c r="C113" s="8"/>
      <c r="D113" s="8">
        <v>0</v>
      </c>
      <c r="E113" s="8"/>
      <c r="F113" s="8">
        <v>0</v>
      </c>
      <c r="G113" s="8"/>
      <c r="H113" s="8">
        <f t="shared" si="5"/>
        <v>44566</v>
      </c>
    </row>
    <row r="114" spans="1:11" x14ac:dyDescent="0.2">
      <c r="A114" s="8" t="s">
        <v>152</v>
      </c>
      <c r="B114" s="8">
        <v>327485</v>
      </c>
      <c r="C114" s="8"/>
      <c r="D114" s="8">
        <v>0</v>
      </c>
      <c r="E114" s="8"/>
      <c r="F114" s="8">
        <v>0</v>
      </c>
      <c r="G114" s="8"/>
      <c r="H114" s="8">
        <f t="shared" si="5"/>
        <v>327485</v>
      </c>
      <c r="J114" s="2"/>
    </row>
    <row r="115" spans="1:11" x14ac:dyDescent="0.2">
      <c r="A115" s="8" t="s">
        <v>175</v>
      </c>
      <c r="B115" s="8">
        <v>145251</v>
      </c>
      <c r="C115" s="8"/>
      <c r="D115" s="8">
        <v>0</v>
      </c>
      <c r="E115" s="8"/>
      <c r="F115" s="8">
        <v>526</v>
      </c>
      <c r="G115" s="8"/>
      <c r="H115" s="8">
        <f t="shared" si="5"/>
        <v>144725</v>
      </c>
      <c r="K115" s="4"/>
    </row>
    <row r="116" spans="1:11" x14ac:dyDescent="0.2">
      <c r="A116" s="8" t="s">
        <v>52</v>
      </c>
      <c r="B116" s="8">
        <v>65900</v>
      </c>
      <c r="C116" s="8"/>
      <c r="D116" s="8">
        <v>0</v>
      </c>
      <c r="E116" s="8"/>
      <c r="F116" s="8">
        <v>0</v>
      </c>
      <c r="G116" s="8"/>
      <c r="H116" s="8">
        <f t="shared" si="5"/>
        <v>65900</v>
      </c>
      <c r="J116" s="2"/>
    </row>
    <row r="117" spans="1:11" x14ac:dyDescent="0.2">
      <c r="A117" s="8" t="s">
        <v>47</v>
      </c>
      <c r="B117" s="8">
        <v>730105</v>
      </c>
      <c r="C117" s="8"/>
      <c r="D117" s="8">
        <v>817795</v>
      </c>
      <c r="E117" s="8"/>
      <c r="F117" s="8">
        <v>362257</v>
      </c>
      <c r="G117" s="8"/>
      <c r="H117" s="8">
        <f t="shared" si="5"/>
        <v>1185643</v>
      </c>
      <c r="J117" s="2"/>
    </row>
    <row r="118" spans="1:11" x14ac:dyDescent="0.2">
      <c r="A118" s="8" t="s">
        <v>113</v>
      </c>
      <c r="B118" s="8">
        <v>126248</v>
      </c>
      <c r="C118" s="8"/>
      <c r="D118" s="8">
        <v>0</v>
      </c>
      <c r="E118" s="8"/>
      <c r="F118" s="8">
        <v>0</v>
      </c>
      <c r="G118" s="8"/>
      <c r="H118" s="8">
        <f t="shared" si="5"/>
        <v>126248</v>
      </c>
      <c r="J118" s="2"/>
    </row>
    <row r="119" spans="1:11" x14ac:dyDescent="0.2">
      <c r="A119" s="8" t="s">
        <v>21</v>
      </c>
      <c r="B119" s="8">
        <v>638192</v>
      </c>
      <c r="C119" s="8"/>
      <c r="D119" s="8">
        <v>37767</v>
      </c>
      <c r="E119" s="8"/>
      <c r="F119" s="8">
        <v>0</v>
      </c>
      <c r="G119" s="8"/>
      <c r="H119" s="8">
        <f t="shared" si="5"/>
        <v>675959</v>
      </c>
    </row>
    <row r="120" spans="1:11" x14ac:dyDescent="0.2">
      <c r="A120" s="8" t="s">
        <v>192</v>
      </c>
      <c r="B120" s="8">
        <v>75000</v>
      </c>
      <c r="C120" s="8"/>
      <c r="D120" s="8">
        <v>-62000</v>
      </c>
      <c r="E120" s="8"/>
      <c r="F120" s="8">
        <v>3744</v>
      </c>
      <c r="G120" s="8"/>
      <c r="H120" s="8">
        <f t="shared" si="5"/>
        <v>9256</v>
      </c>
    </row>
    <row r="121" spans="1:11" x14ac:dyDescent="0.2">
      <c r="A121" s="8" t="s">
        <v>67</v>
      </c>
      <c r="B121" s="8">
        <v>9851097</v>
      </c>
      <c r="C121" s="8"/>
      <c r="D121" s="8">
        <v>1236012</v>
      </c>
      <c r="E121" s="8"/>
      <c r="F121" s="8">
        <v>108915</v>
      </c>
      <c r="G121" s="8"/>
      <c r="H121" s="8">
        <f t="shared" si="5"/>
        <v>10978194</v>
      </c>
    </row>
    <row r="122" spans="1:11" x14ac:dyDescent="0.2">
      <c r="A122" s="8" t="s">
        <v>160</v>
      </c>
      <c r="B122" s="8">
        <v>4251</v>
      </c>
      <c r="C122" s="8"/>
      <c r="D122" s="8">
        <v>0</v>
      </c>
      <c r="E122" s="8"/>
      <c r="F122" s="8">
        <v>0</v>
      </c>
      <c r="G122" s="8"/>
      <c r="H122" s="8">
        <f t="shared" si="5"/>
        <v>4251</v>
      </c>
      <c r="J122" s="2"/>
    </row>
    <row r="123" spans="1:11" x14ac:dyDescent="0.2">
      <c r="A123" s="8" t="s">
        <v>46</v>
      </c>
      <c r="B123" s="8"/>
      <c r="C123" s="8"/>
      <c r="D123" s="8"/>
      <c r="E123" s="8"/>
      <c r="F123" s="8"/>
      <c r="G123" s="8"/>
      <c r="H123" s="8"/>
    </row>
    <row r="124" spans="1:11" x14ac:dyDescent="0.2">
      <c r="A124" s="8" t="s">
        <v>187</v>
      </c>
      <c r="B124" s="8">
        <v>0</v>
      </c>
      <c r="C124" s="8"/>
      <c r="D124" s="8">
        <v>200000</v>
      </c>
      <c r="E124" s="8"/>
      <c r="F124" s="8">
        <v>0</v>
      </c>
      <c r="G124" s="8"/>
      <c r="H124" s="8">
        <f t="shared" ref="H124:H129" si="6">+B124+D124-F124</f>
        <v>200000</v>
      </c>
    </row>
    <row r="125" spans="1:11" x14ac:dyDescent="0.2">
      <c r="A125" s="8" t="s">
        <v>186</v>
      </c>
      <c r="B125" s="8">
        <v>0</v>
      </c>
      <c r="C125" s="8"/>
      <c r="D125" s="8">
        <v>595000</v>
      </c>
      <c r="E125" s="8"/>
      <c r="F125" s="8">
        <v>0</v>
      </c>
      <c r="G125" s="8"/>
      <c r="H125" s="8">
        <f t="shared" si="6"/>
        <v>595000</v>
      </c>
    </row>
    <row r="126" spans="1:11" x14ac:dyDescent="0.2">
      <c r="A126" s="8" t="s">
        <v>72</v>
      </c>
      <c r="B126" s="8">
        <v>475224</v>
      </c>
      <c r="C126" s="8"/>
      <c r="D126" s="8">
        <v>18884</v>
      </c>
      <c r="E126" s="8"/>
      <c r="F126" s="8">
        <v>112187</v>
      </c>
      <c r="G126" s="8"/>
      <c r="H126" s="8">
        <f t="shared" si="6"/>
        <v>381921</v>
      </c>
      <c r="J126" s="24"/>
      <c r="K126" s="4"/>
    </row>
    <row r="127" spans="1:11" x14ac:dyDescent="0.2">
      <c r="A127" s="8" t="s">
        <v>23</v>
      </c>
      <c r="B127" s="8">
        <v>3571863</v>
      </c>
      <c r="C127" s="8"/>
      <c r="D127" s="8">
        <v>2399516</v>
      </c>
      <c r="E127" s="8"/>
      <c r="F127" s="8">
        <v>1154305</v>
      </c>
      <c r="G127" s="8"/>
      <c r="H127" s="8">
        <f t="shared" si="6"/>
        <v>4817074</v>
      </c>
      <c r="J127" s="2"/>
    </row>
    <row r="128" spans="1:11" x14ac:dyDescent="0.2">
      <c r="A128" s="8" t="s">
        <v>29</v>
      </c>
      <c r="B128" s="8">
        <v>48758</v>
      </c>
      <c r="C128" s="8"/>
      <c r="D128" s="8">
        <v>0</v>
      </c>
      <c r="E128" s="8"/>
      <c r="F128" s="8">
        <v>0</v>
      </c>
      <c r="G128" s="8"/>
      <c r="H128" s="8">
        <f t="shared" si="6"/>
        <v>48758</v>
      </c>
    </row>
    <row r="129" spans="1:12" x14ac:dyDescent="0.2">
      <c r="A129" s="8" t="s">
        <v>141</v>
      </c>
      <c r="B129" s="8">
        <v>16947</v>
      </c>
      <c r="C129" s="8"/>
      <c r="D129" s="8">
        <v>345000</v>
      </c>
      <c r="E129" s="8"/>
      <c r="F129" s="8">
        <v>12648</v>
      </c>
      <c r="G129" s="8"/>
      <c r="H129" s="8">
        <f t="shared" si="6"/>
        <v>349299</v>
      </c>
    </row>
    <row r="130" spans="1:12" x14ac:dyDescent="0.2">
      <c r="A130" s="8" t="s">
        <v>57</v>
      </c>
      <c r="B130" s="8"/>
      <c r="C130" s="8"/>
      <c r="D130" s="8"/>
      <c r="E130" s="8"/>
      <c r="F130" s="8"/>
      <c r="G130" s="8"/>
      <c r="H130" s="8"/>
    </row>
    <row r="131" spans="1:12" x14ac:dyDescent="0.2">
      <c r="A131" s="8" t="s">
        <v>191</v>
      </c>
      <c r="B131" s="8">
        <v>0</v>
      </c>
      <c r="C131" s="8"/>
      <c r="D131" s="8">
        <v>520000</v>
      </c>
      <c r="E131" s="8"/>
      <c r="F131" s="8">
        <v>0</v>
      </c>
      <c r="G131" s="8"/>
      <c r="H131" s="8">
        <f>+B131+D131-F131</f>
        <v>520000</v>
      </c>
    </row>
    <row r="132" spans="1:12" x14ac:dyDescent="0.2">
      <c r="A132" s="8" t="s">
        <v>19</v>
      </c>
      <c r="B132" s="8">
        <v>166017</v>
      </c>
      <c r="C132" s="8"/>
      <c r="D132" s="8">
        <v>175000</v>
      </c>
      <c r="E132" s="8"/>
      <c r="F132" s="8">
        <v>0</v>
      </c>
      <c r="G132" s="8"/>
      <c r="H132" s="8">
        <f>+B132+D132-F132</f>
        <v>341017</v>
      </c>
    </row>
    <row r="133" spans="1:12" x14ac:dyDescent="0.2">
      <c r="A133" s="8" t="s">
        <v>60</v>
      </c>
      <c r="B133" s="8">
        <v>214314</v>
      </c>
      <c r="C133" s="8"/>
      <c r="D133" s="8">
        <v>0</v>
      </c>
      <c r="E133" s="8"/>
      <c r="F133" s="8">
        <v>0</v>
      </c>
      <c r="G133" s="8"/>
      <c r="H133" s="8">
        <f>+B133+D133-F133</f>
        <v>214314</v>
      </c>
    </row>
    <row r="134" spans="1:12" x14ac:dyDescent="0.2">
      <c r="A134" s="8" t="s">
        <v>59</v>
      </c>
      <c r="B134" s="8">
        <v>19092</v>
      </c>
      <c r="C134" s="8"/>
      <c r="D134" s="8">
        <v>0</v>
      </c>
      <c r="E134" s="8"/>
      <c r="F134" s="8">
        <v>16531</v>
      </c>
      <c r="G134" s="8"/>
      <c r="H134" s="8">
        <f>+B134+D134-F134</f>
        <v>2561</v>
      </c>
    </row>
    <row r="135" spans="1:12" x14ac:dyDescent="0.2">
      <c r="A135" s="8" t="s">
        <v>68</v>
      </c>
      <c r="B135" s="8">
        <v>386915</v>
      </c>
      <c r="C135" s="8"/>
      <c r="D135" s="8">
        <v>0</v>
      </c>
      <c r="E135" s="8"/>
      <c r="F135" s="8">
        <v>0</v>
      </c>
      <c r="G135" s="8"/>
      <c r="H135" s="8">
        <f>+B135+D135-F135</f>
        <v>386915</v>
      </c>
    </row>
    <row r="136" spans="1:12" x14ac:dyDescent="0.2">
      <c r="A136" s="8" t="s">
        <v>24</v>
      </c>
      <c r="B136" s="8"/>
      <c r="C136" s="8"/>
      <c r="D136" s="8"/>
      <c r="E136" s="8"/>
      <c r="F136" s="8"/>
      <c r="G136" s="8"/>
      <c r="H136" s="8"/>
    </row>
    <row r="137" spans="1:12" x14ac:dyDescent="0.2">
      <c r="A137" s="8" t="s">
        <v>22</v>
      </c>
      <c r="B137" s="8">
        <v>753105</v>
      </c>
      <c r="C137" s="8"/>
      <c r="D137" s="8">
        <v>850000</v>
      </c>
      <c r="E137" s="8"/>
      <c r="F137" s="8">
        <v>46145</v>
      </c>
      <c r="G137" s="8"/>
      <c r="H137" s="8">
        <f t="shared" ref="H137:H145" si="7">+B137+D137-F137</f>
        <v>1556960</v>
      </c>
    </row>
    <row r="138" spans="1:12" x14ac:dyDescent="0.2">
      <c r="A138" s="8" t="s">
        <v>10</v>
      </c>
      <c r="B138" s="8">
        <v>1517411</v>
      </c>
      <c r="C138" s="8"/>
      <c r="D138" s="8">
        <v>500000</v>
      </c>
      <c r="E138" s="8"/>
      <c r="F138" s="8">
        <v>550785</v>
      </c>
      <c r="G138" s="8"/>
      <c r="H138" s="8">
        <f t="shared" si="7"/>
        <v>1466626</v>
      </c>
      <c r="J138" s="2"/>
    </row>
    <row r="139" spans="1:12" x14ac:dyDescent="0.2">
      <c r="A139" s="8" t="s">
        <v>161</v>
      </c>
      <c r="B139" s="8">
        <v>61324</v>
      </c>
      <c r="C139" s="8"/>
      <c r="D139" s="8">
        <v>100000</v>
      </c>
      <c r="E139" s="8"/>
      <c r="F139" s="8">
        <v>9999</v>
      </c>
      <c r="G139" s="8"/>
      <c r="H139" s="8">
        <f t="shared" si="7"/>
        <v>151325</v>
      </c>
      <c r="K139" s="4"/>
      <c r="L139" s="4"/>
    </row>
    <row r="140" spans="1:12" x14ac:dyDescent="0.2">
      <c r="A140" s="8" t="s">
        <v>127</v>
      </c>
      <c r="B140" s="8">
        <v>1208350</v>
      </c>
      <c r="C140" s="8"/>
      <c r="D140" s="8">
        <v>0</v>
      </c>
      <c r="E140" s="8"/>
      <c r="F140" s="8">
        <v>0</v>
      </c>
      <c r="G140" s="8"/>
      <c r="H140" s="8">
        <f t="shared" si="7"/>
        <v>1208350</v>
      </c>
    </row>
    <row r="141" spans="1:12" x14ac:dyDescent="0.2">
      <c r="A141" s="8" t="s">
        <v>25</v>
      </c>
      <c r="B141" s="8">
        <v>169243</v>
      </c>
      <c r="C141" s="8"/>
      <c r="D141" s="8">
        <v>0</v>
      </c>
      <c r="E141" s="8"/>
      <c r="F141" s="8">
        <v>3326</v>
      </c>
      <c r="G141" s="8"/>
      <c r="H141" s="8">
        <f t="shared" si="7"/>
        <v>165917</v>
      </c>
    </row>
    <row r="142" spans="1:12" x14ac:dyDescent="0.2">
      <c r="A142" s="8" t="s">
        <v>73</v>
      </c>
      <c r="B142" s="8">
        <v>146789</v>
      </c>
      <c r="C142" s="8"/>
      <c r="D142" s="8">
        <v>0</v>
      </c>
      <c r="E142" s="8"/>
      <c r="F142" s="8">
        <v>71679</v>
      </c>
      <c r="G142" s="8"/>
      <c r="H142" s="8">
        <f t="shared" si="7"/>
        <v>75110</v>
      </c>
    </row>
    <row r="143" spans="1:12" x14ac:dyDescent="0.2">
      <c r="A143" s="8" t="s">
        <v>199</v>
      </c>
      <c r="B143" s="8">
        <v>0</v>
      </c>
      <c r="C143" s="8"/>
      <c r="D143" s="8">
        <v>1615516</v>
      </c>
      <c r="E143" s="8"/>
      <c r="F143" s="8">
        <v>0</v>
      </c>
      <c r="G143" s="8"/>
      <c r="H143" s="8">
        <f t="shared" si="7"/>
        <v>1615516</v>
      </c>
    </row>
    <row r="144" spans="1:12" x14ac:dyDescent="0.2">
      <c r="A144" s="8" t="s">
        <v>147</v>
      </c>
      <c r="B144" s="8">
        <v>303302</v>
      </c>
      <c r="C144" s="8"/>
      <c r="D144" s="8">
        <v>121321</v>
      </c>
      <c r="E144" s="8"/>
      <c r="F144" s="8">
        <v>0</v>
      </c>
      <c r="G144" s="8"/>
      <c r="H144" s="8">
        <f t="shared" si="7"/>
        <v>424623</v>
      </c>
    </row>
    <row r="145" spans="1:10" x14ac:dyDescent="0.2">
      <c r="A145" s="8" t="s">
        <v>162</v>
      </c>
      <c r="B145" s="8">
        <v>6000</v>
      </c>
      <c r="C145" s="8"/>
      <c r="D145" s="8">
        <v>0</v>
      </c>
      <c r="E145" s="8"/>
      <c r="F145" s="8">
        <v>0</v>
      </c>
      <c r="G145" s="8"/>
      <c r="H145" s="8">
        <f t="shared" si="7"/>
        <v>6000</v>
      </c>
    </row>
    <row r="146" spans="1:10" x14ac:dyDescent="0.2">
      <c r="A146" s="8" t="s">
        <v>32</v>
      </c>
      <c r="B146" s="15">
        <f>SUM(B52:B145)</f>
        <v>47760538</v>
      </c>
      <c r="C146" s="8"/>
      <c r="D146" s="15">
        <f>SUM(D52:D145)</f>
        <v>28968495</v>
      </c>
      <c r="E146" s="8"/>
      <c r="F146" s="15">
        <f>SUM(F52:F145)</f>
        <v>6376973</v>
      </c>
      <c r="G146" s="8"/>
      <c r="H146" s="15">
        <f>SUM(H52:H145)</f>
        <v>70352060</v>
      </c>
    </row>
    <row r="147" spans="1:10" x14ac:dyDescent="0.2">
      <c r="A147" s="8" t="s">
        <v>33</v>
      </c>
      <c r="B147" s="16">
        <f>+B51+B146</f>
        <v>79421289</v>
      </c>
      <c r="C147" s="8"/>
      <c r="D147" s="16">
        <f>+D51+D146</f>
        <v>30505761</v>
      </c>
      <c r="E147" s="8"/>
      <c r="F147" s="16">
        <f>+F51+F146</f>
        <v>8423756</v>
      </c>
      <c r="G147" s="8"/>
      <c r="H147" s="17">
        <f>+B147+D147-F147</f>
        <v>101503294</v>
      </c>
    </row>
    <row r="148" spans="1:10" x14ac:dyDescent="0.2">
      <c r="A148" s="8"/>
      <c r="B148" s="8"/>
      <c r="C148" s="8"/>
      <c r="D148" s="8"/>
      <c r="E148" s="8"/>
      <c r="F148" s="8"/>
      <c r="G148" s="8"/>
      <c r="H148" s="8"/>
    </row>
    <row r="149" spans="1:10" x14ac:dyDescent="0.2">
      <c r="A149" s="8" t="s">
        <v>26</v>
      </c>
      <c r="B149" s="8"/>
      <c r="C149" s="12"/>
      <c r="D149" s="8"/>
      <c r="E149" s="8"/>
      <c r="F149" s="8"/>
      <c r="G149" s="8"/>
      <c r="H149" s="8"/>
    </row>
    <row r="150" spans="1:10" x14ac:dyDescent="0.2">
      <c r="A150" s="8" t="s">
        <v>182</v>
      </c>
      <c r="B150" s="8">
        <v>0</v>
      </c>
      <c r="C150" s="12"/>
      <c r="D150" s="8">
        <v>1874000</v>
      </c>
      <c r="E150" s="8"/>
      <c r="F150" s="8">
        <v>284549</v>
      </c>
      <c r="G150" s="8"/>
      <c r="H150" s="8">
        <f t="shared" ref="H150:H164" si="8">+B150+D150-F150</f>
        <v>1589451</v>
      </c>
    </row>
    <row r="151" spans="1:10" x14ac:dyDescent="0.2">
      <c r="A151" s="8" t="s">
        <v>171</v>
      </c>
      <c r="B151" s="8">
        <v>9200</v>
      </c>
      <c r="C151" s="12"/>
      <c r="D151" s="8">
        <v>113775</v>
      </c>
      <c r="E151" s="8"/>
      <c r="F151" s="8">
        <v>34325</v>
      </c>
      <c r="G151" s="8"/>
      <c r="H151" s="8">
        <f t="shared" si="8"/>
        <v>88650</v>
      </c>
    </row>
    <row r="152" spans="1:10" x14ac:dyDescent="0.2">
      <c r="A152" s="8" t="s">
        <v>48</v>
      </c>
      <c r="B152" s="8">
        <v>917212</v>
      </c>
      <c r="C152" s="12"/>
      <c r="D152" s="8">
        <f>146046</f>
        <v>146046</v>
      </c>
      <c r="E152" s="8"/>
      <c r="F152" s="8">
        <v>0</v>
      </c>
      <c r="G152" s="8"/>
      <c r="H152" s="8">
        <f t="shared" si="8"/>
        <v>1063258</v>
      </c>
    </row>
    <row r="153" spans="1:10" x14ac:dyDescent="0.2">
      <c r="A153" s="8" t="s">
        <v>185</v>
      </c>
      <c r="B153" s="8">
        <v>0</v>
      </c>
      <c r="C153" s="12"/>
      <c r="D153" s="8">
        <v>16000000</v>
      </c>
      <c r="E153" s="8"/>
      <c r="F153" s="8">
        <v>0</v>
      </c>
      <c r="G153" s="8"/>
      <c r="H153" s="8">
        <f t="shared" si="8"/>
        <v>16000000</v>
      </c>
      <c r="J153" s="2"/>
    </row>
    <row r="154" spans="1:10" x14ac:dyDescent="0.2">
      <c r="A154" s="8" t="s">
        <v>114</v>
      </c>
      <c r="B154" s="8">
        <v>20820</v>
      </c>
      <c r="C154" s="12"/>
      <c r="D154" s="8">
        <v>0</v>
      </c>
      <c r="E154" s="8"/>
      <c r="F154" s="8">
        <v>0</v>
      </c>
      <c r="G154" s="8"/>
      <c r="H154" s="8">
        <f t="shared" si="8"/>
        <v>20820</v>
      </c>
    </row>
    <row r="155" spans="1:10" x14ac:dyDescent="0.2">
      <c r="A155" s="8" t="s">
        <v>164</v>
      </c>
      <c r="B155" s="8">
        <v>0</v>
      </c>
      <c r="C155" s="12"/>
      <c r="D155" s="8">
        <v>0</v>
      </c>
      <c r="E155" s="8"/>
      <c r="F155" s="8">
        <v>-8396</v>
      </c>
      <c r="G155" s="8"/>
      <c r="H155" s="8">
        <f t="shared" si="8"/>
        <v>8396</v>
      </c>
    </row>
    <row r="156" spans="1:10" x14ac:dyDescent="0.2">
      <c r="A156" s="8" t="s">
        <v>115</v>
      </c>
      <c r="B156" s="8">
        <v>249963</v>
      </c>
      <c r="C156" s="12"/>
      <c r="D156" s="8">
        <v>60000</v>
      </c>
      <c r="E156" s="8"/>
      <c r="F156" s="8">
        <v>214184</v>
      </c>
      <c r="G156" s="8"/>
      <c r="H156" s="8">
        <f t="shared" si="8"/>
        <v>95779</v>
      </c>
    </row>
    <row r="157" spans="1:10" x14ac:dyDescent="0.2">
      <c r="A157" s="8" t="s">
        <v>116</v>
      </c>
      <c r="B157" s="8">
        <v>141140</v>
      </c>
      <c r="C157" s="12"/>
      <c r="D157" s="8">
        <v>0</v>
      </c>
      <c r="E157" s="8"/>
      <c r="F157" s="8">
        <v>0</v>
      </c>
      <c r="G157" s="8"/>
      <c r="H157" s="8">
        <f t="shared" si="8"/>
        <v>141140</v>
      </c>
    </row>
    <row r="158" spans="1:10" x14ac:dyDescent="0.2">
      <c r="A158" s="8" t="s">
        <v>155</v>
      </c>
      <c r="B158" s="8">
        <v>344819</v>
      </c>
      <c r="C158" s="12"/>
      <c r="D158" s="8">
        <v>0</v>
      </c>
      <c r="E158" s="8"/>
      <c r="F158" s="8">
        <v>267794</v>
      </c>
      <c r="G158" s="8"/>
      <c r="H158" s="8">
        <f t="shared" si="8"/>
        <v>77025</v>
      </c>
    </row>
    <row r="159" spans="1:10" x14ac:dyDescent="0.2">
      <c r="A159" s="8" t="s">
        <v>137</v>
      </c>
      <c r="B159" s="8">
        <v>65345</v>
      </c>
      <c r="C159" s="12"/>
      <c r="D159" s="8">
        <v>0</v>
      </c>
      <c r="E159" s="8"/>
      <c r="F159" s="8">
        <v>0</v>
      </c>
      <c r="G159" s="8"/>
      <c r="H159" s="8">
        <f t="shared" si="8"/>
        <v>65345</v>
      </c>
    </row>
    <row r="160" spans="1:10" x14ac:dyDescent="0.2">
      <c r="A160" s="8" t="s">
        <v>172</v>
      </c>
      <c r="B160" s="8">
        <v>13314</v>
      </c>
      <c r="C160" s="12"/>
      <c r="D160" s="8">
        <v>0</v>
      </c>
      <c r="E160" s="8"/>
      <c r="F160" s="8">
        <v>2218</v>
      </c>
      <c r="G160" s="8"/>
      <c r="H160" s="8">
        <f t="shared" si="8"/>
        <v>11096</v>
      </c>
    </row>
    <row r="161" spans="1:8" x14ac:dyDescent="0.2">
      <c r="A161" s="8" t="s">
        <v>49</v>
      </c>
      <c r="B161" s="8">
        <v>12943</v>
      </c>
      <c r="C161" s="12"/>
      <c r="D161" s="8">
        <v>0</v>
      </c>
      <c r="E161" s="8"/>
      <c r="F161" s="8">
        <v>0</v>
      </c>
      <c r="G161" s="8"/>
      <c r="H161" s="8">
        <f t="shared" si="8"/>
        <v>12943</v>
      </c>
    </row>
    <row r="162" spans="1:8" x14ac:dyDescent="0.2">
      <c r="A162" s="8" t="s">
        <v>156</v>
      </c>
      <c r="B162" s="8">
        <v>1461769</v>
      </c>
      <c r="C162" s="12"/>
      <c r="D162" s="8">
        <v>0</v>
      </c>
      <c r="E162" s="8"/>
      <c r="F162" s="8">
        <v>811400</v>
      </c>
      <c r="G162" s="8"/>
      <c r="H162" s="8">
        <f t="shared" si="8"/>
        <v>650369</v>
      </c>
    </row>
    <row r="163" spans="1:8" x14ac:dyDescent="0.2">
      <c r="A163" s="8" t="s">
        <v>151</v>
      </c>
      <c r="B163" s="8">
        <v>40824</v>
      </c>
      <c r="C163" s="12"/>
      <c r="D163" s="8">
        <v>0</v>
      </c>
      <c r="E163" s="8"/>
      <c r="F163" s="8">
        <v>0</v>
      </c>
      <c r="G163" s="8"/>
      <c r="H163" s="8">
        <f t="shared" si="8"/>
        <v>40824</v>
      </c>
    </row>
    <row r="164" spans="1:8" x14ac:dyDescent="0.2">
      <c r="A164" s="8" t="s">
        <v>77</v>
      </c>
      <c r="B164" s="8">
        <v>7448149</v>
      </c>
      <c r="C164" s="12"/>
      <c r="D164" s="8">
        <v>892325</v>
      </c>
      <c r="E164" s="8"/>
      <c r="F164" s="8">
        <v>0</v>
      </c>
      <c r="G164" s="8"/>
      <c r="H164" s="8">
        <f t="shared" si="8"/>
        <v>8340474</v>
      </c>
    </row>
    <row r="165" spans="1:8" x14ac:dyDescent="0.2">
      <c r="A165" s="8" t="s">
        <v>28</v>
      </c>
      <c r="B165" s="15">
        <f>SUM(B149:B164)</f>
        <v>10725498</v>
      </c>
      <c r="C165" s="8"/>
      <c r="D165" s="15">
        <f>SUM(D149:D164)</f>
        <v>19086146</v>
      </c>
      <c r="E165" s="8"/>
      <c r="F165" s="15">
        <f>SUM(F149:F164)</f>
        <v>1606074</v>
      </c>
      <c r="G165" s="8"/>
      <c r="H165" s="15">
        <f>SUM(H149:H164)</f>
        <v>28205570</v>
      </c>
    </row>
    <row r="166" spans="1:8" x14ac:dyDescent="0.2">
      <c r="A166" s="8"/>
      <c r="B166" s="10"/>
      <c r="C166" s="8"/>
      <c r="D166" s="10"/>
      <c r="E166" s="8"/>
      <c r="F166" s="10"/>
      <c r="G166" s="8"/>
      <c r="H166" s="18"/>
    </row>
    <row r="167" spans="1:8" x14ac:dyDescent="0.2">
      <c r="A167" s="8" t="s">
        <v>82</v>
      </c>
      <c r="B167" s="8"/>
      <c r="C167" s="12"/>
      <c r="D167" s="8"/>
      <c r="E167" s="8"/>
      <c r="F167" s="8"/>
      <c r="G167" s="8"/>
      <c r="H167" s="8"/>
    </row>
    <row r="168" spans="1:8" x14ac:dyDescent="0.2">
      <c r="A168" s="8" t="s">
        <v>83</v>
      </c>
      <c r="B168" s="8">
        <v>647009</v>
      </c>
      <c r="C168" s="12"/>
      <c r="D168" s="8">
        <v>14037</v>
      </c>
      <c r="E168" s="8"/>
      <c r="F168" s="8">
        <v>23424</v>
      </c>
      <c r="G168" s="8"/>
      <c r="H168" s="8">
        <f t="shared" ref="H168:H199" si="9">+B168+D168-F168</f>
        <v>637622</v>
      </c>
    </row>
    <row r="169" spans="1:8" x14ac:dyDescent="0.2">
      <c r="A169" s="8" t="s">
        <v>109</v>
      </c>
      <c r="B169" s="8">
        <v>835842</v>
      </c>
      <c r="C169" s="12"/>
      <c r="D169" s="8">
        <v>18639</v>
      </c>
      <c r="E169" s="8"/>
      <c r="F169" s="8">
        <v>0</v>
      </c>
      <c r="G169" s="8"/>
      <c r="H169" s="8">
        <f t="shared" si="9"/>
        <v>854481</v>
      </c>
    </row>
    <row r="170" spans="1:8" x14ac:dyDescent="0.2">
      <c r="A170" s="8" t="s">
        <v>84</v>
      </c>
      <c r="B170" s="8">
        <v>1944729</v>
      </c>
      <c r="C170" s="12"/>
      <c r="D170" s="8">
        <v>43367</v>
      </c>
      <c r="E170" s="8"/>
      <c r="F170" s="8">
        <v>0</v>
      </c>
      <c r="G170" s="8"/>
      <c r="H170" s="8">
        <f t="shared" si="9"/>
        <v>1988096</v>
      </c>
    </row>
    <row r="171" spans="1:8" x14ac:dyDescent="0.2">
      <c r="A171" s="8" t="s">
        <v>140</v>
      </c>
      <c r="B171" s="8">
        <v>238641</v>
      </c>
      <c r="C171" s="12"/>
      <c r="D171" s="8">
        <v>5322</v>
      </c>
      <c r="E171" s="8"/>
      <c r="F171" s="8">
        <v>0</v>
      </c>
      <c r="G171" s="8"/>
      <c r="H171" s="8">
        <f t="shared" si="9"/>
        <v>243963</v>
      </c>
    </row>
    <row r="172" spans="1:8" x14ac:dyDescent="0.2">
      <c r="A172" s="8" t="s">
        <v>85</v>
      </c>
      <c r="B172" s="8">
        <v>535192</v>
      </c>
      <c r="C172" s="12"/>
      <c r="D172" s="8">
        <v>11935</v>
      </c>
      <c r="E172" s="8"/>
      <c r="F172" s="8">
        <v>0</v>
      </c>
      <c r="G172" s="8"/>
      <c r="H172" s="8">
        <f t="shared" si="9"/>
        <v>547127</v>
      </c>
    </row>
    <row r="173" spans="1:8" x14ac:dyDescent="0.2">
      <c r="A173" s="8" t="s">
        <v>86</v>
      </c>
      <c r="B173" s="8">
        <v>1076881</v>
      </c>
      <c r="C173" s="12"/>
      <c r="D173" s="8">
        <v>24014</v>
      </c>
      <c r="E173" s="8"/>
      <c r="F173" s="8">
        <v>0</v>
      </c>
      <c r="G173" s="8"/>
      <c r="H173" s="8">
        <f t="shared" si="9"/>
        <v>1100895</v>
      </c>
    </row>
    <row r="174" spans="1:8" x14ac:dyDescent="0.2">
      <c r="A174" s="8" t="s">
        <v>65</v>
      </c>
      <c r="B174" s="8">
        <v>432299</v>
      </c>
      <c r="C174" s="12"/>
      <c r="D174" s="8">
        <v>9640</v>
      </c>
      <c r="E174" s="8"/>
      <c r="F174" s="8">
        <v>0</v>
      </c>
      <c r="G174" s="8"/>
      <c r="H174" s="8">
        <f t="shared" si="9"/>
        <v>441939</v>
      </c>
    </row>
    <row r="175" spans="1:8" x14ac:dyDescent="0.2">
      <c r="A175" s="8" t="s">
        <v>122</v>
      </c>
      <c r="B175" s="8">
        <v>2901898</v>
      </c>
      <c r="C175" s="12"/>
      <c r="D175" s="8">
        <v>518630</v>
      </c>
      <c r="E175" s="8"/>
      <c r="F175" s="8">
        <v>0</v>
      </c>
      <c r="G175" s="8"/>
      <c r="H175" s="8">
        <f t="shared" si="9"/>
        <v>3420528</v>
      </c>
    </row>
    <row r="176" spans="1:8" x14ac:dyDescent="0.2">
      <c r="A176" s="8" t="s">
        <v>87</v>
      </c>
      <c r="B176" s="8">
        <v>2109865</v>
      </c>
      <c r="C176" s="12"/>
      <c r="D176" s="8">
        <v>306750</v>
      </c>
      <c r="E176" s="8"/>
      <c r="F176" s="8">
        <v>0</v>
      </c>
      <c r="G176" s="8"/>
      <c r="H176" s="8">
        <f t="shared" si="9"/>
        <v>2416615</v>
      </c>
    </row>
    <row r="177" spans="1:10" x14ac:dyDescent="0.2">
      <c r="A177" s="8" t="s">
        <v>110</v>
      </c>
      <c r="B177" s="8">
        <v>1613</v>
      </c>
      <c r="C177" s="12"/>
      <c r="D177" s="8">
        <v>36</v>
      </c>
      <c r="E177" s="8"/>
      <c r="F177" s="8">
        <v>0</v>
      </c>
      <c r="G177" s="8"/>
      <c r="H177" s="8">
        <f t="shared" si="9"/>
        <v>1649</v>
      </c>
    </row>
    <row r="178" spans="1:10" x14ac:dyDescent="0.2">
      <c r="A178" s="8" t="s">
        <v>105</v>
      </c>
      <c r="B178" s="8">
        <v>27352</v>
      </c>
      <c r="C178" s="12"/>
      <c r="D178" s="8">
        <v>610</v>
      </c>
      <c r="E178" s="8"/>
      <c r="F178" s="8">
        <v>0</v>
      </c>
      <c r="G178" s="8"/>
      <c r="H178" s="8">
        <f t="shared" si="9"/>
        <v>27962</v>
      </c>
    </row>
    <row r="179" spans="1:10" x14ac:dyDescent="0.2">
      <c r="A179" s="8" t="s">
        <v>88</v>
      </c>
      <c r="B179" s="8">
        <v>458721</v>
      </c>
      <c r="C179" s="12"/>
      <c r="D179" s="8">
        <v>10229</v>
      </c>
      <c r="E179" s="8"/>
      <c r="F179" s="8">
        <v>0</v>
      </c>
      <c r="G179" s="8"/>
      <c r="H179" s="8">
        <f t="shared" si="9"/>
        <v>468950</v>
      </c>
    </row>
    <row r="180" spans="1:10" x14ac:dyDescent="0.2">
      <c r="A180" s="8" t="s">
        <v>170</v>
      </c>
      <c r="B180" s="8">
        <v>299728</v>
      </c>
      <c r="C180" s="12"/>
      <c r="D180" s="8">
        <v>12418</v>
      </c>
      <c r="E180" s="8"/>
      <c r="F180" s="8">
        <v>312146</v>
      </c>
      <c r="G180" s="8"/>
      <c r="H180" s="8">
        <f t="shared" si="9"/>
        <v>0</v>
      </c>
    </row>
    <row r="181" spans="1:10" x14ac:dyDescent="0.2">
      <c r="A181" s="8" t="s">
        <v>74</v>
      </c>
      <c r="B181" s="8">
        <v>22592</v>
      </c>
      <c r="C181" s="12"/>
      <c r="D181" s="8">
        <v>504</v>
      </c>
      <c r="E181" s="8"/>
      <c r="F181" s="8">
        <v>0</v>
      </c>
      <c r="G181" s="8"/>
      <c r="H181" s="8">
        <f>+B181+D181-F181</f>
        <v>23096</v>
      </c>
    </row>
    <row r="182" spans="1:10" x14ac:dyDescent="0.2">
      <c r="A182" s="8" t="s">
        <v>131</v>
      </c>
      <c r="B182" s="8">
        <v>71529</v>
      </c>
      <c r="C182" s="12"/>
      <c r="D182" s="8">
        <v>1582</v>
      </c>
      <c r="E182" s="8"/>
      <c r="F182" s="8">
        <v>12512</v>
      </c>
      <c r="G182" s="8"/>
      <c r="H182" s="8">
        <f t="shared" si="9"/>
        <v>60599</v>
      </c>
    </row>
    <row r="183" spans="1:10" x14ac:dyDescent="0.2">
      <c r="A183" s="8" t="s">
        <v>111</v>
      </c>
      <c r="B183" s="8">
        <v>100130</v>
      </c>
      <c r="C183" s="12"/>
      <c r="D183" s="8">
        <v>2233</v>
      </c>
      <c r="E183" s="8"/>
      <c r="F183" s="8">
        <v>0</v>
      </c>
      <c r="G183" s="8"/>
      <c r="H183" s="8">
        <f t="shared" si="9"/>
        <v>102363</v>
      </c>
    </row>
    <row r="184" spans="1:10" x14ac:dyDescent="0.2">
      <c r="A184" s="8" t="s">
        <v>169</v>
      </c>
      <c r="B184" s="8">
        <v>854600</v>
      </c>
      <c r="C184" s="12"/>
      <c r="D184" s="8">
        <v>13910</v>
      </c>
      <c r="E184" s="8"/>
      <c r="F184" s="8">
        <v>646620</v>
      </c>
      <c r="G184" s="8"/>
      <c r="H184" s="8">
        <f t="shared" si="9"/>
        <v>221890</v>
      </c>
    </row>
    <row r="185" spans="1:10" x14ac:dyDescent="0.2">
      <c r="A185" s="8" t="s">
        <v>89</v>
      </c>
      <c r="B185" s="8">
        <v>4539216</v>
      </c>
      <c r="C185" s="12"/>
      <c r="D185" s="8">
        <v>396049</v>
      </c>
      <c r="E185" s="8"/>
      <c r="F185" s="8">
        <v>-618409</v>
      </c>
      <c r="G185" s="8"/>
      <c r="H185" s="8">
        <f t="shared" si="9"/>
        <v>5553674</v>
      </c>
      <c r="J185" s="2"/>
    </row>
    <row r="186" spans="1:10" x14ac:dyDescent="0.2">
      <c r="A186" s="8" t="s">
        <v>90</v>
      </c>
      <c r="B186" s="8">
        <v>212</v>
      </c>
      <c r="C186" s="12"/>
      <c r="D186" s="8">
        <v>5</v>
      </c>
      <c r="E186" s="8"/>
      <c r="F186" s="8">
        <v>0</v>
      </c>
      <c r="G186" s="8"/>
      <c r="H186" s="8">
        <f t="shared" si="9"/>
        <v>217</v>
      </c>
    </row>
    <row r="187" spans="1:10" x14ac:dyDescent="0.2">
      <c r="A187" s="8" t="s">
        <v>91</v>
      </c>
      <c r="B187" s="8">
        <v>572083</v>
      </c>
      <c r="C187" s="12"/>
      <c r="D187" s="8">
        <v>12757</v>
      </c>
      <c r="E187" s="8"/>
      <c r="F187" s="8">
        <v>0</v>
      </c>
      <c r="G187" s="8"/>
      <c r="H187" s="8">
        <f t="shared" si="9"/>
        <v>584840</v>
      </c>
    </row>
    <row r="188" spans="1:10" x14ac:dyDescent="0.2">
      <c r="A188" s="8" t="s">
        <v>92</v>
      </c>
      <c r="B188" s="8">
        <v>148497</v>
      </c>
      <c r="C188" s="12"/>
      <c r="D188" s="8">
        <v>3311</v>
      </c>
      <c r="E188" s="8"/>
      <c r="F188" s="8">
        <v>0</v>
      </c>
      <c r="G188" s="8"/>
      <c r="H188" s="8">
        <f t="shared" si="9"/>
        <v>151808</v>
      </c>
    </row>
    <row r="189" spans="1:10" x14ac:dyDescent="0.2">
      <c r="A189" s="8" t="s">
        <v>93</v>
      </c>
      <c r="B189" s="8">
        <v>810761</v>
      </c>
      <c r="C189" s="12"/>
      <c r="D189" s="8">
        <v>18080</v>
      </c>
      <c r="E189" s="8"/>
      <c r="F189" s="8">
        <v>0</v>
      </c>
      <c r="G189" s="8"/>
      <c r="H189" s="8">
        <f t="shared" si="9"/>
        <v>828841</v>
      </c>
    </row>
    <row r="190" spans="1:10" x14ac:dyDescent="0.2">
      <c r="A190" s="8" t="s">
        <v>94</v>
      </c>
      <c r="B190" s="8">
        <v>254305</v>
      </c>
      <c r="C190" s="12"/>
      <c r="D190" s="8">
        <v>5671</v>
      </c>
      <c r="E190" s="8"/>
      <c r="F190" s="8">
        <v>0</v>
      </c>
      <c r="G190" s="8"/>
      <c r="H190" s="8">
        <f t="shared" si="9"/>
        <v>259976</v>
      </c>
    </row>
    <row r="191" spans="1:10" x14ac:dyDescent="0.2">
      <c r="A191" s="8" t="s">
        <v>95</v>
      </c>
      <c r="B191" s="8">
        <v>1213441</v>
      </c>
      <c r="C191" s="12"/>
      <c r="D191" s="8">
        <v>24898</v>
      </c>
      <c r="E191" s="8"/>
      <c r="F191" s="8">
        <v>323568</v>
      </c>
      <c r="G191" s="8"/>
      <c r="H191" s="8">
        <f t="shared" si="9"/>
        <v>914771</v>
      </c>
      <c r="J191" s="24"/>
    </row>
    <row r="192" spans="1:10" x14ac:dyDescent="0.2">
      <c r="A192" s="8" t="s">
        <v>96</v>
      </c>
      <c r="B192" s="8">
        <v>1104533</v>
      </c>
      <c r="C192" s="12"/>
      <c r="D192" s="8">
        <v>24632</v>
      </c>
      <c r="E192" s="8"/>
      <c r="F192" s="8">
        <v>0</v>
      </c>
      <c r="G192" s="8"/>
      <c r="H192" s="8">
        <f t="shared" si="9"/>
        <v>1129165</v>
      </c>
    </row>
    <row r="193" spans="1:10" x14ac:dyDescent="0.2">
      <c r="A193" s="8" t="s">
        <v>97</v>
      </c>
      <c r="B193" s="8">
        <v>342436</v>
      </c>
      <c r="C193" s="12"/>
      <c r="D193" s="8">
        <v>29356</v>
      </c>
      <c r="E193" s="8"/>
      <c r="F193" s="8">
        <v>0</v>
      </c>
      <c r="G193" s="8"/>
      <c r="H193" s="8">
        <f t="shared" si="9"/>
        <v>371792</v>
      </c>
    </row>
    <row r="194" spans="1:10" x14ac:dyDescent="0.2">
      <c r="A194" s="8" t="s">
        <v>108</v>
      </c>
      <c r="B194" s="8">
        <v>7285048</v>
      </c>
      <c r="C194" s="12"/>
      <c r="D194" s="8">
        <v>162457</v>
      </c>
      <c r="E194" s="8"/>
      <c r="F194" s="8">
        <v>0</v>
      </c>
      <c r="G194" s="8"/>
      <c r="H194" s="8">
        <f t="shared" si="9"/>
        <v>7447505</v>
      </c>
    </row>
    <row r="195" spans="1:10" x14ac:dyDescent="0.2">
      <c r="A195" s="8" t="s">
        <v>98</v>
      </c>
      <c r="B195" s="8">
        <v>718140</v>
      </c>
      <c r="C195" s="12"/>
      <c r="D195" s="8">
        <v>58798</v>
      </c>
      <c r="E195" s="8"/>
      <c r="F195" s="8">
        <v>0</v>
      </c>
      <c r="G195" s="8"/>
      <c r="H195" s="8">
        <f t="shared" si="9"/>
        <v>776938</v>
      </c>
    </row>
    <row r="196" spans="1:10" x14ac:dyDescent="0.2">
      <c r="A196" s="8" t="s">
        <v>99</v>
      </c>
      <c r="B196" s="8">
        <v>132221</v>
      </c>
      <c r="C196" s="12"/>
      <c r="D196" s="8">
        <v>2949</v>
      </c>
      <c r="E196" s="8"/>
      <c r="F196" s="8">
        <v>0</v>
      </c>
      <c r="G196" s="8"/>
      <c r="H196" s="8">
        <f t="shared" si="9"/>
        <v>135170</v>
      </c>
      <c r="J196" s="2"/>
    </row>
    <row r="197" spans="1:10" x14ac:dyDescent="0.2">
      <c r="A197" s="8" t="s">
        <v>100</v>
      </c>
      <c r="B197" s="8">
        <v>961982</v>
      </c>
      <c r="C197" s="12"/>
      <c r="D197" s="8">
        <v>21452</v>
      </c>
      <c r="E197" s="8"/>
      <c r="F197" s="8">
        <v>52</v>
      </c>
      <c r="G197" s="8"/>
      <c r="H197" s="8">
        <f t="shared" si="9"/>
        <v>983382</v>
      </c>
      <c r="J197" s="2"/>
    </row>
    <row r="198" spans="1:10" x14ac:dyDescent="0.2">
      <c r="A198" s="8" t="s">
        <v>101</v>
      </c>
      <c r="B198" s="8">
        <v>151778</v>
      </c>
      <c r="C198" s="12"/>
      <c r="D198" s="8">
        <v>3385</v>
      </c>
      <c r="E198" s="8"/>
      <c r="F198" s="8">
        <v>0</v>
      </c>
      <c r="G198" s="8"/>
      <c r="H198" s="8">
        <f t="shared" si="9"/>
        <v>155163</v>
      </c>
      <c r="J198" s="2"/>
    </row>
    <row r="199" spans="1:10" x14ac:dyDescent="0.2">
      <c r="A199" s="8" t="s">
        <v>102</v>
      </c>
      <c r="B199" s="8">
        <v>18310</v>
      </c>
      <c r="C199" s="12"/>
      <c r="D199" s="8">
        <v>-10182</v>
      </c>
      <c r="E199" s="8"/>
      <c r="F199" s="8">
        <v>0</v>
      </c>
      <c r="G199" s="8"/>
      <c r="H199" s="8">
        <f t="shared" si="9"/>
        <v>8128</v>
      </c>
    </row>
    <row r="200" spans="1:10" x14ac:dyDescent="0.2">
      <c r="A200" s="8" t="s">
        <v>103</v>
      </c>
      <c r="B200" s="15">
        <f>SUM(B168:B199)</f>
        <v>30811584</v>
      </c>
      <c r="C200" s="8"/>
      <c r="D200" s="15">
        <f>SUM(D168:D199)</f>
        <v>1747474</v>
      </c>
      <c r="E200" s="8"/>
      <c r="F200" s="15">
        <f>SUM(F168:F199)</f>
        <v>699913</v>
      </c>
      <c r="G200" s="8"/>
      <c r="H200" s="15">
        <f>SUM(H168:H199)</f>
        <v>31859145</v>
      </c>
    </row>
    <row r="201" spans="1:10" x14ac:dyDescent="0.2">
      <c r="A201" s="8"/>
      <c r="B201" s="8"/>
      <c r="C201" s="12"/>
      <c r="D201" s="8"/>
      <c r="E201" s="8"/>
      <c r="F201" s="8"/>
      <c r="G201" s="8"/>
      <c r="H201" s="8"/>
    </row>
    <row r="202" spans="1:10" x14ac:dyDescent="0.2">
      <c r="A202" s="8" t="s">
        <v>42</v>
      </c>
      <c r="B202" s="10"/>
      <c r="C202" s="8"/>
      <c r="D202" s="10"/>
      <c r="E202" s="8"/>
      <c r="F202" s="10"/>
      <c r="G202" s="8"/>
      <c r="H202" s="10"/>
    </row>
    <row r="203" spans="1:10" x14ac:dyDescent="0.2">
      <c r="A203" s="8" t="s">
        <v>54</v>
      </c>
      <c r="B203" s="10">
        <v>526925</v>
      </c>
      <c r="C203" s="8"/>
      <c r="D203" s="10">
        <v>-113775</v>
      </c>
      <c r="E203" s="8"/>
      <c r="F203" s="10">
        <v>0</v>
      </c>
      <c r="G203" s="8"/>
      <c r="H203" s="10">
        <f t="shared" ref="H203:H210" si="10">+B203+D203-F203</f>
        <v>413150</v>
      </c>
    </row>
    <row r="204" spans="1:10" x14ac:dyDescent="0.2">
      <c r="A204" s="8" t="s">
        <v>180</v>
      </c>
      <c r="B204" s="10">
        <v>0</v>
      </c>
      <c r="C204" s="8"/>
      <c r="D204" s="10">
        <v>-23300</v>
      </c>
      <c r="E204" s="8"/>
      <c r="F204" s="10">
        <v>-23300</v>
      </c>
      <c r="G204" s="8"/>
      <c r="H204" s="10">
        <f t="shared" si="10"/>
        <v>0</v>
      </c>
    </row>
    <row r="205" spans="1:10" x14ac:dyDescent="0.2">
      <c r="A205" s="8" t="s">
        <v>150</v>
      </c>
      <c r="B205" s="10">
        <v>1910392</v>
      </c>
      <c r="C205" s="8"/>
      <c r="D205" s="10">
        <v>0</v>
      </c>
      <c r="E205" s="8"/>
      <c r="F205" s="10">
        <v>1910392</v>
      </c>
      <c r="G205" s="8"/>
      <c r="H205" s="10">
        <f t="shared" si="10"/>
        <v>0</v>
      </c>
    </row>
    <row r="206" spans="1:10" x14ac:dyDescent="0.2">
      <c r="A206" s="8" t="s">
        <v>117</v>
      </c>
      <c r="B206" s="10">
        <v>1155301</v>
      </c>
      <c r="C206" s="8"/>
      <c r="D206" s="10">
        <v>0</v>
      </c>
      <c r="E206" s="8"/>
      <c r="F206" s="10">
        <v>0</v>
      </c>
      <c r="G206" s="8"/>
      <c r="H206" s="10">
        <f t="shared" si="10"/>
        <v>1155301</v>
      </c>
    </row>
    <row r="207" spans="1:10" x14ac:dyDescent="0.2">
      <c r="A207" s="8" t="s">
        <v>181</v>
      </c>
      <c r="B207" s="8">
        <v>0</v>
      </c>
      <c r="C207" s="8"/>
      <c r="D207" s="10">
        <v>-286172</v>
      </c>
      <c r="E207" s="8"/>
      <c r="F207" s="10">
        <v>-286172</v>
      </c>
      <c r="G207" s="8"/>
      <c r="H207" s="10">
        <f t="shared" si="10"/>
        <v>0</v>
      </c>
    </row>
    <row r="208" spans="1:10" x14ac:dyDescent="0.2">
      <c r="A208" s="8" t="s">
        <v>139</v>
      </c>
      <c r="B208" s="8">
        <v>0</v>
      </c>
      <c r="C208" s="8"/>
      <c r="D208" s="10">
        <v>20160471</v>
      </c>
      <c r="E208" s="8"/>
      <c r="F208" s="10">
        <v>20160471</v>
      </c>
      <c r="G208" s="8"/>
      <c r="H208" s="10">
        <f t="shared" si="10"/>
        <v>0</v>
      </c>
    </row>
    <row r="209" spans="1:8" x14ac:dyDescent="0.2">
      <c r="A209" s="8" t="s">
        <v>121</v>
      </c>
      <c r="B209" s="8">
        <v>163235</v>
      </c>
      <c r="C209" s="8"/>
      <c r="D209" s="10">
        <v>0</v>
      </c>
      <c r="E209" s="8"/>
      <c r="F209" s="10">
        <v>0</v>
      </c>
      <c r="G209" s="8"/>
      <c r="H209" s="10">
        <f t="shared" si="10"/>
        <v>163235</v>
      </c>
    </row>
    <row r="210" spans="1:8" x14ac:dyDescent="0.2">
      <c r="A210" s="8" t="s">
        <v>189</v>
      </c>
      <c r="B210" s="8">
        <v>6079</v>
      </c>
      <c r="C210" s="8"/>
      <c r="D210" s="10">
        <v>4188072</v>
      </c>
      <c r="E210" s="8"/>
      <c r="F210" s="10">
        <v>4188072</v>
      </c>
      <c r="G210" s="8"/>
      <c r="H210" s="10">
        <f t="shared" si="10"/>
        <v>6079</v>
      </c>
    </row>
    <row r="211" spans="1:8" x14ac:dyDescent="0.2">
      <c r="A211" s="8" t="s">
        <v>43</v>
      </c>
      <c r="B211" s="14">
        <f>SUM(B203:B210)</f>
        <v>3761932</v>
      </c>
      <c r="C211" s="8"/>
      <c r="D211" s="14">
        <f>SUM(D203:D210)</f>
        <v>23925296</v>
      </c>
      <c r="E211" s="8"/>
      <c r="F211" s="14">
        <f>SUM(F203:F210)</f>
        <v>25949463</v>
      </c>
      <c r="G211" s="8"/>
      <c r="H211" s="14">
        <f>SUM(H203:H210)</f>
        <v>1737765</v>
      </c>
    </row>
    <row r="212" spans="1:8" x14ac:dyDescent="0.2">
      <c r="A212" s="8"/>
      <c r="B212" s="10"/>
      <c r="C212" s="8"/>
      <c r="D212" s="10"/>
      <c r="E212" s="8"/>
      <c r="F212" s="10"/>
      <c r="G212" s="8"/>
      <c r="H212" s="10"/>
    </row>
    <row r="213" spans="1:8" ht="13.5" thickBot="1" x14ac:dyDescent="0.25">
      <c r="A213" s="8" t="s">
        <v>27</v>
      </c>
      <c r="B213" s="19">
        <f>B211+B165+B147+B26+B200</f>
        <v>124720303</v>
      </c>
      <c r="C213" s="8"/>
      <c r="D213" s="19">
        <f>D211+D165+D147+D26+D200</f>
        <v>108459401</v>
      </c>
      <c r="E213" s="8"/>
      <c r="F213" s="19">
        <f>F211+F165+F147+F26+F200</f>
        <v>69873930</v>
      </c>
      <c r="G213" s="8"/>
      <c r="H213" s="19">
        <f>H211+H165+H147+H26+H200</f>
        <v>163305774</v>
      </c>
    </row>
    <row r="214" spans="1:8" ht="13.5" thickTop="1" x14ac:dyDescent="0.2">
      <c r="A214" s="8"/>
      <c r="B214" s="8"/>
      <c r="C214" s="8"/>
      <c r="D214" s="8"/>
      <c r="E214" s="8"/>
      <c r="F214" s="8"/>
      <c r="G214" s="8"/>
      <c r="H214" s="8"/>
    </row>
    <row r="215" spans="1:8" x14ac:dyDescent="0.2">
      <c r="A215" s="8"/>
      <c r="B215" s="8"/>
      <c r="C215" s="8"/>
      <c r="D215" s="8"/>
      <c r="E215" s="8"/>
      <c r="F215" s="8"/>
      <c r="G215" s="8"/>
      <c r="H215" s="8"/>
    </row>
    <row r="216" spans="1:8" x14ac:dyDescent="0.2">
      <c r="A216" s="8"/>
      <c r="B216" s="8"/>
      <c r="C216" s="8"/>
      <c r="D216" s="8"/>
      <c r="E216" s="8"/>
      <c r="F216" s="8"/>
      <c r="G216" s="8"/>
      <c r="H216" s="8"/>
    </row>
    <row r="217" spans="1:8" x14ac:dyDescent="0.2">
      <c r="A217" s="21" t="s">
        <v>2</v>
      </c>
      <c r="B217" s="20"/>
      <c r="C217" s="20"/>
      <c r="D217" s="20"/>
      <c r="E217" s="20"/>
      <c r="F217" s="20"/>
      <c r="G217" s="20"/>
      <c r="H217" s="20"/>
    </row>
    <row r="218" spans="1:8" x14ac:dyDescent="0.2">
      <c r="A218" s="21" t="s">
        <v>2</v>
      </c>
      <c r="B218" s="20"/>
      <c r="C218" s="20"/>
      <c r="D218" s="20"/>
      <c r="E218" s="20"/>
      <c r="F218" s="20"/>
      <c r="G218" s="20"/>
      <c r="H218" s="20"/>
    </row>
    <row r="219" spans="1:8" x14ac:dyDescent="0.2">
      <c r="A219" s="20"/>
      <c r="B219" s="20"/>
      <c r="C219" s="20"/>
      <c r="D219" s="20"/>
      <c r="E219" s="20"/>
      <c r="F219" s="20"/>
      <c r="G219" s="20"/>
      <c r="H219" s="20"/>
    </row>
    <row r="220" spans="1:8" x14ac:dyDescent="0.2">
      <c r="A220" s="20"/>
      <c r="B220" s="20"/>
      <c r="C220" s="20"/>
      <c r="D220" s="20"/>
      <c r="E220" s="20"/>
      <c r="F220" s="20"/>
      <c r="G220" s="20"/>
      <c r="H220" s="20"/>
    </row>
    <row r="221" spans="1:8" x14ac:dyDescent="0.2">
      <c r="A221" s="20"/>
      <c r="B221" s="20"/>
      <c r="C221" s="20"/>
      <c r="D221" s="20"/>
      <c r="E221" s="20"/>
      <c r="F221" s="20"/>
      <c r="G221" s="20"/>
      <c r="H221" s="20"/>
    </row>
    <row r="222" spans="1:8" x14ac:dyDescent="0.2">
      <c r="A222" s="20"/>
      <c r="B222" s="20"/>
      <c r="C222" s="20"/>
      <c r="D222" s="20"/>
      <c r="E222" s="20"/>
      <c r="F222" s="20"/>
      <c r="G222" s="20"/>
      <c r="H222" s="20"/>
    </row>
    <row r="223" spans="1:8" x14ac:dyDescent="0.2">
      <c r="A223" s="20"/>
      <c r="B223" s="20"/>
      <c r="C223" s="20"/>
      <c r="D223" s="20"/>
      <c r="E223" s="20"/>
      <c r="F223" s="20"/>
      <c r="G223" s="20"/>
      <c r="H223" s="20"/>
    </row>
    <row r="224" spans="1:8" x14ac:dyDescent="0.2">
      <c r="A224" s="20"/>
      <c r="B224" s="20"/>
      <c r="C224" s="20"/>
      <c r="D224" s="20"/>
      <c r="E224" s="20"/>
      <c r="F224" s="20"/>
      <c r="G224" s="20"/>
      <c r="H224" s="20"/>
    </row>
    <row r="225" spans="1:8" x14ac:dyDescent="0.2">
      <c r="A225" s="20"/>
      <c r="B225" s="20"/>
      <c r="C225" s="20"/>
      <c r="D225" s="20"/>
      <c r="E225" s="20"/>
      <c r="F225" s="20"/>
      <c r="G225" s="20"/>
      <c r="H225" s="20"/>
    </row>
    <row r="226" spans="1:8" x14ac:dyDescent="0.2">
      <c r="A226" s="20"/>
      <c r="B226" s="20"/>
      <c r="C226" s="20"/>
      <c r="D226" s="20"/>
      <c r="E226" s="20"/>
      <c r="F226" s="20"/>
      <c r="G226" s="20"/>
      <c r="H226" s="20"/>
    </row>
    <row r="227" spans="1:8" x14ac:dyDescent="0.2">
      <c r="A227" s="20"/>
      <c r="B227" s="20"/>
      <c r="C227" s="20"/>
      <c r="D227" s="20"/>
      <c r="E227" s="20"/>
      <c r="F227" s="20"/>
      <c r="G227" s="20"/>
      <c r="H227" s="20"/>
    </row>
    <row r="228" spans="1:8" x14ac:dyDescent="0.2">
      <c r="A228" s="20"/>
      <c r="B228" s="20"/>
      <c r="C228" s="20"/>
      <c r="D228" s="20"/>
      <c r="E228" s="20"/>
      <c r="F228" s="20"/>
      <c r="G228" s="20"/>
      <c r="H228" s="20"/>
    </row>
    <row r="229" spans="1:8" x14ac:dyDescent="0.2">
      <c r="A229" s="20"/>
      <c r="B229" s="20"/>
      <c r="C229" s="20"/>
      <c r="D229" s="20"/>
      <c r="E229" s="20"/>
      <c r="F229" s="20"/>
      <c r="G229" s="20"/>
      <c r="H229" s="20"/>
    </row>
    <row r="230" spans="1:8" x14ac:dyDescent="0.2">
      <c r="A230" s="20"/>
      <c r="B230" s="20"/>
      <c r="C230" s="20"/>
      <c r="D230" s="20"/>
      <c r="E230" s="20"/>
      <c r="F230" s="20"/>
      <c r="G230" s="20"/>
      <c r="H230" s="20"/>
    </row>
  </sheetData>
  <mergeCells count="3">
    <mergeCell ref="C4:G4"/>
    <mergeCell ref="B3:H3"/>
    <mergeCell ref="A3:A6"/>
  </mergeCells>
  <phoneticPr fontId="2" type="noConversion"/>
  <conditionalFormatting sqref="A11:H213">
    <cfRule type="expression" dxfId="0" priority="1" stopIfTrue="1">
      <formula>MOD(ROW(),2)=0</formula>
    </cfRule>
  </conditionalFormatting>
  <printOptions horizontalCentered="1"/>
  <pageMargins left="0.7" right="0.7" top="0.75" bottom="0.75" header="0.3" footer="0.3"/>
  <pageSetup scale="84" fitToHeight="0" orientation="portrait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LSU-BR</vt:lpstr>
      <vt:lpstr>'LSU-BR'!Print_Area</vt:lpstr>
      <vt:lpstr>'LSU-BR'!Print_Titles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2024-10-18T15:25:49Z</cp:lastPrinted>
  <dcterms:created xsi:type="dcterms:W3CDTF">2004-07-20T19:35:16Z</dcterms:created>
  <dcterms:modified xsi:type="dcterms:W3CDTF">2024-10-23T19:21:50Z</dcterms:modified>
</cp:coreProperties>
</file>